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F3F2FB26-7B84-B24B-BD6C-AA40EEE4E962}" xr6:coauthVersionLast="47" xr6:coauthVersionMax="47" xr10:uidLastSave="{00000000-0000-0000-0000-000000000000}"/>
  <bookViews>
    <workbookView xWindow="0" yWindow="1480" windowWidth="29700" windowHeight="15440" tabRatio="674" xr2:uid="{00000000-000D-0000-FFFF-FFFF00000000}"/>
  </bookViews>
  <sheets>
    <sheet name="Ranking Triatlón Masculino " sheetId="43" r:id="rId1"/>
  </sheets>
  <definedNames>
    <definedName name="_xlnm._FilterDatabase" localSheetId="0" hidden="1">'Ranking Triatlón Masculino '!$B$3:$U$3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43" l="1"/>
  <c r="P29" i="43"/>
  <c r="T9" i="43" l="1"/>
  <c r="T8" i="43"/>
  <c r="T10" i="43"/>
  <c r="T11" i="43"/>
  <c r="T12" i="43"/>
  <c r="T13" i="43"/>
  <c r="T14" i="43"/>
  <c r="T7" i="43"/>
  <c r="T90" i="43"/>
  <c r="T57" i="43"/>
  <c r="T66" i="43"/>
  <c r="T80" i="43"/>
  <c r="T76" i="43"/>
  <c r="T81" i="43"/>
  <c r="T22" i="43"/>
  <c r="T72" i="43"/>
  <c r="T79" i="43"/>
  <c r="T18" i="43"/>
  <c r="T19" i="43"/>
  <c r="T20" i="43"/>
  <c r="T21" i="43"/>
  <c r="T23" i="43"/>
  <c r="T16" i="43"/>
  <c r="T17" i="43"/>
  <c r="T68" i="43"/>
  <c r="T62" i="43"/>
  <c r="T73" i="43"/>
  <c r="T65" i="43"/>
  <c r="T28" i="43"/>
  <c r="T25" i="43"/>
  <c r="T26" i="43"/>
  <c r="T24" i="43"/>
  <c r="T27" i="43"/>
  <c r="T50" i="43"/>
  <c r="T45" i="43"/>
  <c r="T53" i="43"/>
  <c r="T32" i="43"/>
  <c r="T40" i="43"/>
  <c r="T38" i="43"/>
  <c r="T37" i="43"/>
  <c r="T33" i="43"/>
  <c r="T35" i="43"/>
  <c r="T42" i="43"/>
  <c r="T31" i="43"/>
  <c r="T36" i="43"/>
  <c r="T55" i="43"/>
  <c r="T34" i="43"/>
  <c r="T46" i="43"/>
  <c r="T39" i="43"/>
  <c r="T41" i="43"/>
  <c r="T29" i="43"/>
  <c r="T30" i="43"/>
  <c r="T43" i="43"/>
  <c r="T51" i="43"/>
  <c r="T4" i="43"/>
  <c r="T5" i="43"/>
  <c r="T6" i="43"/>
  <c r="T47" i="43"/>
  <c r="T49" i="43"/>
  <c r="T52" i="43"/>
  <c r="T54" i="43"/>
  <c r="T44" i="43"/>
  <c r="T48" i="43"/>
  <c r="T87" i="43"/>
  <c r="T100" i="43"/>
  <c r="T101" i="43"/>
  <c r="T94" i="43"/>
  <c r="T95" i="43"/>
  <c r="T93" i="43"/>
  <c r="T96" i="43"/>
  <c r="T97" i="43"/>
  <c r="T98" i="43"/>
  <c r="T99" i="43"/>
  <c r="T60" i="43"/>
  <c r="T63" i="43"/>
  <c r="T67" i="43"/>
  <c r="T56" i="43"/>
  <c r="T58" i="43"/>
  <c r="T59" i="43"/>
  <c r="T61" i="43"/>
  <c r="T64" i="43"/>
  <c r="T70" i="43"/>
  <c r="T89" i="43"/>
  <c r="T71" i="43"/>
  <c r="T69" i="43"/>
  <c r="T84" i="43"/>
  <c r="T86" i="43"/>
  <c r="T78" i="43"/>
  <c r="T75" i="43"/>
  <c r="T77" i="43"/>
  <c r="T74" i="43"/>
  <c r="T82" i="43"/>
  <c r="T85" i="43"/>
  <c r="T83" i="43"/>
  <c r="T88" i="43"/>
  <c r="T91" i="43"/>
  <c r="T92" i="43"/>
  <c r="R64" i="43"/>
  <c r="R78" i="43"/>
  <c r="R38" i="43"/>
  <c r="R90" i="43"/>
  <c r="R53" i="43"/>
  <c r="R28" i="43"/>
  <c r="R25" i="43"/>
  <c r="R70" i="43"/>
  <c r="R14" i="43"/>
  <c r="R54" i="43"/>
  <c r="R63" i="43"/>
  <c r="R57" i="43"/>
  <c r="R26" i="43"/>
  <c r="R91" i="43"/>
  <c r="R99" i="43"/>
  <c r="R69" i="43"/>
  <c r="R17" i="43"/>
  <c r="R87" i="43"/>
  <c r="R37" i="43"/>
  <c r="R33" i="43"/>
  <c r="R35" i="43"/>
  <c r="R42" i="43"/>
  <c r="R34" i="43"/>
  <c r="R41" i="43"/>
  <c r="R43" i="43"/>
  <c r="R51" i="43"/>
  <c r="R47" i="43"/>
  <c r="R82" i="43"/>
  <c r="R68" i="43"/>
  <c r="R73" i="43"/>
  <c r="R80" i="43"/>
  <c r="R81" i="43"/>
  <c r="R22" i="43"/>
  <c r="R79" i="43"/>
  <c r="R9" i="43"/>
  <c r="R45" i="43"/>
  <c r="R88" i="43"/>
  <c r="R60" i="43"/>
  <c r="R12" i="43"/>
  <c r="R52" i="43"/>
  <c r="R94" i="43"/>
  <c r="R20" i="43"/>
  <c r="R7" i="43"/>
  <c r="R48" i="43"/>
  <c r="R97" i="43"/>
  <c r="R98" i="43"/>
  <c r="R58" i="43"/>
  <c r="R59" i="43"/>
  <c r="R16" i="43"/>
  <c r="R92" i="43"/>
  <c r="R24" i="43"/>
  <c r="R66" i="43"/>
  <c r="R27" i="43"/>
  <c r="R83" i="43"/>
  <c r="R86" i="43"/>
  <c r="R46" i="43"/>
  <c r="R49" i="43"/>
  <c r="R62" i="43"/>
  <c r="R50" i="43"/>
  <c r="R75" i="43"/>
  <c r="R95" i="43"/>
  <c r="R61" i="43"/>
  <c r="R6" i="43"/>
  <c r="R21" i="43"/>
  <c r="R39" i="43"/>
  <c r="R55" i="43"/>
  <c r="R72" i="43"/>
  <c r="R100" i="43"/>
  <c r="R18" i="43"/>
  <c r="R15" i="43"/>
  <c r="R23" i="43"/>
  <c r="R74" i="43"/>
  <c r="R71" i="43"/>
  <c r="R11" i="43"/>
  <c r="R40" i="43"/>
  <c r="R84" i="43"/>
  <c r="R13" i="43"/>
  <c r="R8" i="43"/>
  <c r="R4" i="43"/>
  <c r="R31" i="43"/>
  <c r="J64" i="43"/>
  <c r="J24" i="43"/>
  <c r="J66" i="43"/>
  <c r="J27" i="43"/>
  <c r="L64" i="43"/>
  <c r="L24" i="43"/>
  <c r="L66" i="43"/>
  <c r="L27" i="43"/>
  <c r="N64" i="43"/>
  <c r="N24" i="43"/>
  <c r="N66" i="43"/>
  <c r="N27" i="43"/>
  <c r="P64" i="43"/>
  <c r="P24" i="43"/>
  <c r="P66" i="43"/>
  <c r="P27" i="43"/>
  <c r="J7" i="43"/>
  <c r="J44" i="43"/>
  <c r="J48" i="43"/>
  <c r="J95" i="43"/>
  <c r="J93" i="43"/>
  <c r="J96" i="43"/>
  <c r="J97" i="43"/>
  <c r="J98" i="43"/>
  <c r="J99" i="43"/>
  <c r="J58" i="43"/>
  <c r="J59" i="43"/>
  <c r="J61" i="43"/>
  <c r="J69" i="43"/>
  <c r="J74" i="43"/>
  <c r="J16" i="43"/>
  <c r="J17" i="43"/>
  <c r="J92" i="43"/>
  <c r="L7" i="43"/>
  <c r="L44" i="43"/>
  <c r="L48" i="43"/>
  <c r="L95" i="43"/>
  <c r="L93" i="43"/>
  <c r="L96" i="43"/>
  <c r="L97" i="43"/>
  <c r="L98" i="43"/>
  <c r="L99" i="43"/>
  <c r="L58" i="43"/>
  <c r="L59" i="43"/>
  <c r="L61" i="43"/>
  <c r="L69" i="43"/>
  <c r="L74" i="43"/>
  <c r="L16" i="43"/>
  <c r="L17" i="43"/>
  <c r="L92" i="43"/>
  <c r="N7" i="43"/>
  <c r="N44" i="43"/>
  <c r="N48" i="43"/>
  <c r="N95" i="43"/>
  <c r="N93" i="43"/>
  <c r="N96" i="43"/>
  <c r="N97" i="43"/>
  <c r="N98" i="43"/>
  <c r="N99" i="43"/>
  <c r="N58" i="43"/>
  <c r="N59" i="43"/>
  <c r="N61" i="43"/>
  <c r="N69" i="43"/>
  <c r="N74" i="43"/>
  <c r="N16" i="43"/>
  <c r="N17" i="43"/>
  <c r="N92" i="43"/>
  <c r="P7" i="43"/>
  <c r="P44" i="43"/>
  <c r="P48" i="43"/>
  <c r="P95" i="43"/>
  <c r="P93" i="43"/>
  <c r="P96" i="43"/>
  <c r="P97" i="43"/>
  <c r="P98" i="43"/>
  <c r="P99" i="43"/>
  <c r="P58" i="43"/>
  <c r="P59" i="43"/>
  <c r="P61" i="43"/>
  <c r="P69" i="43"/>
  <c r="P74" i="43"/>
  <c r="P16" i="43"/>
  <c r="P17" i="43"/>
  <c r="P92" i="43"/>
  <c r="R44" i="43"/>
  <c r="R89" i="43"/>
  <c r="R32" i="43"/>
  <c r="R36" i="43"/>
  <c r="R30" i="43"/>
  <c r="R5" i="43"/>
  <c r="R65" i="43"/>
  <c r="R76" i="43"/>
  <c r="R10" i="43"/>
  <c r="R101" i="43"/>
  <c r="R67" i="43"/>
  <c r="R56" i="43"/>
  <c r="R19" i="43"/>
  <c r="R77" i="43"/>
  <c r="R85" i="43"/>
  <c r="J21" i="43"/>
  <c r="J77" i="43"/>
  <c r="J23" i="43"/>
  <c r="L21" i="43"/>
  <c r="L77" i="43"/>
  <c r="L23" i="43"/>
  <c r="N21" i="43"/>
  <c r="N77" i="43"/>
  <c r="N23" i="43"/>
  <c r="P21" i="43"/>
  <c r="P77" i="43"/>
  <c r="P23" i="43"/>
  <c r="J15" i="43"/>
  <c r="L15" i="43"/>
  <c r="N15" i="43"/>
  <c r="P15" i="43"/>
  <c r="U48" i="43" l="1"/>
  <c r="U66" i="43"/>
  <c r="U7" i="43"/>
  <c r="U59" i="43"/>
  <c r="U74" i="43"/>
  <c r="U17" i="43"/>
  <c r="U44" i="43"/>
  <c r="U61" i="43"/>
  <c r="R96" i="43"/>
  <c r="U96" i="43" s="1"/>
  <c r="U64" i="43"/>
  <c r="U99" i="43"/>
  <c r="U24" i="43"/>
  <c r="U27" i="43"/>
  <c r="U69" i="43"/>
  <c r="U58" i="43"/>
  <c r="U98" i="43"/>
  <c r="U16" i="43"/>
  <c r="U92" i="43"/>
  <c r="U97" i="43"/>
  <c r="U95" i="43"/>
  <c r="R93" i="43"/>
  <c r="U93" i="43" s="1"/>
  <c r="U23" i="43"/>
  <c r="U15" i="43"/>
  <c r="U77" i="43"/>
  <c r="U21" i="43"/>
  <c r="J43" i="43" l="1"/>
  <c r="L43" i="43"/>
  <c r="N43" i="43"/>
  <c r="P43" i="43"/>
  <c r="J5" i="43"/>
  <c r="L5" i="43"/>
  <c r="N5" i="43"/>
  <c r="P5" i="43"/>
  <c r="J51" i="43"/>
  <c r="L51" i="43"/>
  <c r="N51" i="43"/>
  <c r="P51" i="43"/>
  <c r="J6" i="43"/>
  <c r="L6" i="43"/>
  <c r="N6" i="43"/>
  <c r="P6" i="43"/>
  <c r="J47" i="43"/>
  <c r="L47" i="43"/>
  <c r="N47" i="43"/>
  <c r="P47" i="43"/>
  <c r="J4" i="43"/>
  <c r="L4" i="43"/>
  <c r="N4" i="43"/>
  <c r="P4" i="43"/>
  <c r="J49" i="43"/>
  <c r="L49" i="43"/>
  <c r="N49" i="43"/>
  <c r="P49" i="43"/>
  <c r="J9" i="43"/>
  <c r="L9" i="43"/>
  <c r="N9" i="43"/>
  <c r="P9" i="43"/>
  <c r="J29" i="43"/>
  <c r="L29" i="43"/>
  <c r="N29" i="43"/>
  <c r="J39" i="43"/>
  <c r="L39" i="43"/>
  <c r="N39" i="43"/>
  <c r="P39" i="43"/>
  <c r="J30" i="43"/>
  <c r="L30" i="43"/>
  <c r="N30" i="43"/>
  <c r="P30" i="43"/>
  <c r="J42" i="43"/>
  <c r="L42" i="43"/>
  <c r="N42" i="43"/>
  <c r="P42" i="43"/>
  <c r="J41" i="43"/>
  <c r="L41" i="43"/>
  <c r="N41" i="43"/>
  <c r="P41" i="43"/>
  <c r="J35" i="43"/>
  <c r="L35" i="43"/>
  <c r="N35" i="43"/>
  <c r="P35" i="43"/>
  <c r="J46" i="43"/>
  <c r="L46" i="43"/>
  <c r="N46" i="43"/>
  <c r="P46" i="43"/>
  <c r="J31" i="43"/>
  <c r="L31" i="43"/>
  <c r="N31" i="43"/>
  <c r="P31" i="43"/>
  <c r="J32" i="43"/>
  <c r="L32" i="43"/>
  <c r="N32" i="43"/>
  <c r="P32" i="43"/>
  <c r="J33" i="43"/>
  <c r="L33" i="43"/>
  <c r="N33" i="43"/>
  <c r="P33" i="43"/>
  <c r="J40" i="43"/>
  <c r="L40" i="43"/>
  <c r="N40" i="43"/>
  <c r="P40" i="43"/>
  <c r="J34" i="43"/>
  <c r="L34" i="43"/>
  <c r="N34" i="43"/>
  <c r="P34" i="43"/>
  <c r="J36" i="43"/>
  <c r="L36" i="43"/>
  <c r="N36" i="43"/>
  <c r="P36" i="43"/>
  <c r="J37" i="43"/>
  <c r="L37" i="43"/>
  <c r="N37" i="43"/>
  <c r="P37" i="43"/>
  <c r="J38" i="43"/>
  <c r="L38" i="43"/>
  <c r="N38" i="43"/>
  <c r="P38" i="43"/>
  <c r="J55" i="43"/>
  <c r="L55" i="43"/>
  <c r="N55" i="43"/>
  <c r="P55" i="43"/>
  <c r="J87" i="43"/>
  <c r="L87" i="43"/>
  <c r="N87" i="43"/>
  <c r="P87" i="43"/>
  <c r="J90" i="43"/>
  <c r="L90" i="43"/>
  <c r="N90" i="43"/>
  <c r="P90" i="43"/>
  <c r="J89" i="43"/>
  <c r="L89" i="43"/>
  <c r="N89" i="43"/>
  <c r="P89" i="43"/>
  <c r="J86" i="43"/>
  <c r="L86" i="43"/>
  <c r="N86" i="43"/>
  <c r="P86" i="43"/>
  <c r="J84" i="43"/>
  <c r="L84" i="43"/>
  <c r="N84" i="43"/>
  <c r="P84" i="43"/>
  <c r="J22" i="43"/>
  <c r="L22" i="43"/>
  <c r="N22" i="43"/>
  <c r="P22" i="43"/>
  <c r="J79" i="43"/>
  <c r="L79" i="43"/>
  <c r="N79" i="43"/>
  <c r="P79" i="43"/>
  <c r="J80" i="43"/>
  <c r="L80" i="43"/>
  <c r="N80" i="43"/>
  <c r="P80" i="43"/>
  <c r="J72" i="43"/>
  <c r="L72" i="43"/>
  <c r="N72" i="43"/>
  <c r="P72" i="43"/>
  <c r="J81" i="43"/>
  <c r="L81" i="43"/>
  <c r="N81" i="43"/>
  <c r="P81" i="43"/>
  <c r="J76" i="43"/>
  <c r="L76" i="43"/>
  <c r="N76" i="43"/>
  <c r="P76" i="43"/>
  <c r="J73" i="43"/>
  <c r="L73" i="43"/>
  <c r="N73" i="43"/>
  <c r="P73" i="43"/>
  <c r="J65" i="43"/>
  <c r="L65" i="43"/>
  <c r="N65" i="43"/>
  <c r="P65" i="43"/>
  <c r="J62" i="43"/>
  <c r="L62" i="43"/>
  <c r="N62" i="43"/>
  <c r="P62" i="43"/>
  <c r="J68" i="43"/>
  <c r="L68" i="43"/>
  <c r="N68" i="43"/>
  <c r="P68" i="43"/>
  <c r="J78" i="43"/>
  <c r="L78" i="43"/>
  <c r="N78" i="43"/>
  <c r="P78" i="43"/>
  <c r="J83" i="43"/>
  <c r="L83" i="43"/>
  <c r="N83" i="43"/>
  <c r="P83" i="43"/>
  <c r="J82" i="43"/>
  <c r="L82" i="43"/>
  <c r="N82" i="43"/>
  <c r="P82" i="43"/>
  <c r="J85" i="43"/>
  <c r="L85" i="43"/>
  <c r="N85" i="43"/>
  <c r="P85" i="43"/>
  <c r="J50" i="43"/>
  <c r="L50" i="43"/>
  <c r="N50" i="43"/>
  <c r="P50" i="43"/>
  <c r="J45" i="43"/>
  <c r="L45" i="43"/>
  <c r="N45" i="43"/>
  <c r="P45" i="43"/>
  <c r="J53" i="43"/>
  <c r="L53" i="43"/>
  <c r="N53" i="43"/>
  <c r="P53" i="43"/>
  <c r="J28" i="43"/>
  <c r="L28" i="43"/>
  <c r="N28" i="43"/>
  <c r="P28" i="43"/>
  <c r="J88" i="43"/>
  <c r="L88" i="43"/>
  <c r="N88" i="43"/>
  <c r="P88" i="43"/>
  <c r="J25" i="43"/>
  <c r="L25" i="43"/>
  <c r="N25" i="43"/>
  <c r="P25" i="43"/>
  <c r="J70" i="43"/>
  <c r="L70" i="43"/>
  <c r="N70" i="43"/>
  <c r="P70" i="43"/>
  <c r="J60" i="43"/>
  <c r="L60" i="43"/>
  <c r="N60" i="43"/>
  <c r="P60" i="43"/>
  <c r="J8" i="43"/>
  <c r="L8" i="43"/>
  <c r="N8" i="43"/>
  <c r="P8" i="43"/>
  <c r="J10" i="43"/>
  <c r="L10" i="43"/>
  <c r="N10" i="43"/>
  <c r="P10" i="43"/>
  <c r="J11" i="43"/>
  <c r="L11" i="43"/>
  <c r="N11" i="43"/>
  <c r="P11" i="43"/>
  <c r="J12" i="43"/>
  <c r="L12" i="43"/>
  <c r="N12" i="43"/>
  <c r="P12" i="43"/>
  <c r="J13" i="43"/>
  <c r="L13" i="43"/>
  <c r="N13" i="43"/>
  <c r="P13" i="43"/>
  <c r="J14" i="43"/>
  <c r="L14" i="43"/>
  <c r="N14" i="43"/>
  <c r="P14" i="43"/>
  <c r="J52" i="43"/>
  <c r="L52" i="43"/>
  <c r="N52" i="43"/>
  <c r="P52" i="43"/>
  <c r="J54" i="43"/>
  <c r="L54" i="43"/>
  <c r="N54" i="43"/>
  <c r="P54" i="43"/>
  <c r="J100" i="43"/>
  <c r="L100" i="43"/>
  <c r="N100" i="43"/>
  <c r="P100" i="43"/>
  <c r="J101" i="43"/>
  <c r="L101" i="43"/>
  <c r="N101" i="43"/>
  <c r="P101" i="43"/>
  <c r="J94" i="43"/>
  <c r="L94" i="43"/>
  <c r="N94" i="43"/>
  <c r="P94" i="43"/>
  <c r="J63" i="43"/>
  <c r="L63" i="43"/>
  <c r="N63" i="43"/>
  <c r="P63" i="43"/>
  <c r="J67" i="43"/>
  <c r="L67" i="43"/>
  <c r="N67" i="43"/>
  <c r="P67" i="43"/>
  <c r="J56" i="43"/>
  <c r="L56" i="43"/>
  <c r="N56" i="43"/>
  <c r="P56" i="43"/>
  <c r="J57" i="43"/>
  <c r="L57" i="43"/>
  <c r="N57" i="43"/>
  <c r="P57" i="43"/>
  <c r="J71" i="43"/>
  <c r="L71" i="43"/>
  <c r="N71" i="43"/>
  <c r="P71" i="43"/>
  <c r="J75" i="43"/>
  <c r="L75" i="43"/>
  <c r="N75" i="43"/>
  <c r="P75" i="43"/>
  <c r="J18" i="43"/>
  <c r="L18" i="43"/>
  <c r="N18" i="43"/>
  <c r="P18" i="43"/>
  <c r="J19" i="43"/>
  <c r="L19" i="43"/>
  <c r="N19" i="43"/>
  <c r="P19" i="43"/>
  <c r="J20" i="43"/>
  <c r="L20" i="43"/>
  <c r="N20" i="43"/>
  <c r="P20" i="43"/>
  <c r="J26" i="43"/>
  <c r="L26" i="43"/>
  <c r="N26" i="43"/>
  <c r="P26" i="43"/>
  <c r="J91" i="43"/>
  <c r="L91" i="43"/>
  <c r="N91" i="43"/>
  <c r="P91" i="43"/>
  <c r="U12" i="43" l="1"/>
  <c r="U25" i="43"/>
  <c r="U88" i="43"/>
  <c r="U45" i="43"/>
  <c r="U85" i="43"/>
  <c r="U101" i="43"/>
  <c r="U8" i="43"/>
  <c r="U60" i="43"/>
  <c r="U52" i="43"/>
  <c r="U91" i="43"/>
  <c r="U19" i="43"/>
  <c r="U57" i="43"/>
  <c r="U67" i="43"/>
  <c r="U14" i="43"/>
  <c r="U65" i="43"/>
  <c r="U76" i="43"/>
  <c r="U72" i="43"/>
  <c r="U79" i="43"/>
  <c r="U18" i="43"/>
  <c r="U75" i="43"/>
  <c r="U63" i="43"/>
  <c r="U100" i="43"/>
  <c r="U13" i="43"/>
  <c r="U28" i="43"/>
  <c r="U53" i="43"/>
  <c r="U50" i="43"/>
  <c r="U82" i="43"/>
  <c r="U56" i="43"/>
  <c r="U94" i="43"/>
  <c r="U54" i="43"/>
  <c r="U11" i="43"/>
  <c r="U10" i="43"/>
  <c r="U70" i="43"/>
  <c r="U26" i="43"/>
  <c r="U20" i="43"/>
  <c r="U71" i="43"/>
  <c r="U84" i="43"/>
  <c r="U87" i="43"/>
  <c r="U38" i="43"/>
  <c r="U36" i="43"/>
  <c r="U34" i="43"/>
  <c r="U32" i="43"/>
  <c r="U46" i="43"/>
  <c r="U41" i="43"/>
  <c r="U30" i="43"/>
  <c r="U29" i="43"/>
  <c r="U4" i="43"/>
  <c r="U6" i="43"/>
  <c r="U5" i="43"/>
  <c r="U43" i="43"/>
  <c r="U83" i="43"/>
  <c r="U68" i="43"/>
  <c r="U73" i="43"/>
  <c r="U80" i="43"/>
  <c r="U22" i="43"/>
  <c r="U86" i="43"/>
  <c r="U89" i="43"/>
  <c r="U90" i="43"/>
  <c r="U55" i="43"/>
  <c r="U37" i="43"/>
  <c r="U40" i="43"/>
  <c r="U33" i="43"/>
  <c r="U31" i="43"/>
  <c r="U35" i="43"/>
  <c r="U42" i="43"/>
  <c r="U39" i="43"/>
  <c r="U9" i="43"/>
  <c r="U49" i="43"/>
  <c r="U47" i="43"/>
  <c r="U51" i="43"/>
  <c r="U78" i="43"/>
  <c r="U62" i="43"/>
  <c r="U81" i="4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9CB5C3-EE25-4D7E-8BCC-220DCCFBA3AD}" keepAlive="1" name="Consulta - Page001" description="Conexión a la consulta 'Page001' en el libro." type="5" refreshedVersion="8" background="1" saveData="1">
    <dbPr connection="Provider=Microsoft.Mashup.OleDb.1;Data Source=$Workbook$;Location=Page001;Extended Properties=&quot;&quot;" command="SELECT * FROM [Page001]"/>
  </connection>
  <connection id="2" xr16:uid="{92C960FD-BB62-453A-A10A-8D3BC17B07E1}" keepAlive="1" name="Consulta - Page001 (2)" description="Conexión a la consulta 'Page001 (2)' en el libro." type="5" refreshedVersion="8" background="1" saveData="1">
    <dbPr connection="Provider=Microsoft.Mashup.OleDb.1;Data Source=$Workbook$;Location=&quot;Page001 (2)&quot;;Extended Properties=&quot;&quot;" command="SELECT * FROM [Page001 (2)]"/>
  </connection>
  <connection id="3" xr16:uid="{26DB0C3D-4197-40C4-A447-736381B52168}" keepAlive="1" name="Consulta - Page001 (3)" description="Conexión a la consulta 'Page001 (3)' en el libro." type="5" refreshedVersion="8" background="1" saveData="1">
    <dbPr connection="Provider=Microsoft.Mashup.OleDb.1;Data Source=$Workbook$;Location=&quot;Page001 (3)&quot;;Extended Properties=&quot;&quot;" command="SELECT * FROM [Page001 (3)]"/>
  </connection>
  <connection id="4" xr16:uid="{D0D85AC3-0A05-4CE1-BE26-9D5A76C38B04}" keepAlive="1" name="Consulta - Page001 (4)" description="Conexión a la consulta 'Page001 (4)' en el libro." type="5" refreshedVersion="8" background="1" saveData="1">
    <dbPr connection="Provider=Microsoft.Mashup.OleDb.1;Data Source=$Workbook$;Location=&quot;Page001 (4)&quot;;Extended Properties=&quot;&quot;" command="SELECT * FROM [Page001 (4)]"/>
  </connection>
  <connection id="5" xr16:uid="{3D99F41C-74C9-4279-9F06-61F0C694C961}" keepAlive="1" name="Consulta - Page001 (5)" description="Conexión a la consulta 'Page001 (5)' en el libro." type="5" refreshedVersion="8" background="1" saveData="1">
    <dbPr connection="Provider=Microsoft.Mashup.OleDb.1;Data Source=$Workbook$;Location=&quot;Page001 (5)&quot;;Extended Properties=&quot;&quot;" command="SELECT * FROM [Page001 (5)]"/>
  </connection>
  <connection id="6" xr16:uid="{5A974F77-7D76-44A5-8B89-9B0328AF22FF}" keepAlive="1" name="Consulta - Page001 (6)" description="Conexión a la consulta 'Page001 (6)' en el libro." type="5" refreshedVersion="8" background="1" saveData="1">
    <dbPr connection="Provider=Microsoft.Mashup.OleDb.1;Data Source=$Workbook$;Location=&quot;Page001 (6)&quot;;Extended Properties=&quot;&quot;" command="SELECT * FROM [Page001 (6)]"/>
  </connection>
  <connection id="7" xr16:uid="{7DCD3DCA-60CA-4DFE-8C44-EE73240230B5}" keepAlive="1" name="Consulta - Page001 (7)" description="Conexión a la consulta 'Page001 (7)' en el libro." type="5" refreshedVersion="8" background="1" saveData="1">
    <dbPr connection="Provider=Microsoft.Mashup.OleDb.1;Data Source=$Workbook$;Location=&quot;Page001 (7)&quot;;Extended Properties=&quot;&quot;" command="SELECT * FROM [Page001 (7)]"/>
  </connection>
  <connection id="8" xr16:uid="{7DAB3533-8A63-4A4F-A40C-2F60174E2D89}" keepAlive="1" name="Consulta - Table001 (Page 1)" description="Conexión a la consulta 'Table001 (Page 1)' en el libro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9" xr16:uid="{6C31730F-D361-47C7-BCB0-BA5CD7216E0D}" keepAlive="1" name="Consulta - Table002 (Page 1)" description="Conexión a la consulta 'Table002 (Page 1)' en el libro." type="5" refreshedVersion="0" background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<sst xmlns="http://schemas.openxmlformats.org/spreadsheetml/2006/main" count="615" uniqueCount="319">
  <si>
    <t>Categoria</t>
  </si>
  <si>
    <t>Puntaje</t>
  </si>
  <si>
    <t>Masculino</t>
  </si>
  <si>
    <t>Género</t>
  </si>
  <si>
    <t>Nombre</t>
  </si>
  <si>
    <t>Posición2</t>
  </si>
  <si>
    <t>Puntaje3</t>
  </si>
  <si>
    <t>Posición4</t>
  </si>
  <si>
    <t>Puntaje2</t>
  </si>
  <si>
    <t>Posición3</t>
  </si>
  <si>
    <t>Puntaje4</t>
  </si>
  <si>
    <t>Posición5</t>
  </si>
  <si>
    <t>Puntaje Total</t>
  </si>
  <si>
    <t>Puerto Montt</t>
  </si>
  <si>
    <t>RANKING NACIONAL TRIATLON 2024</t>
  </si>
  <si>
    <t>Rut</t>
  </si>
  <si>
    <t>Alonso</t>
  </si>
  <si>
    <t>Maerinez Cares</t>
  </si>
  <si>
    <t>Eduardo</t>
  </si>
  <si>
    <t>Jean Philippe</t>
  </si>
  <si>
    <t>Charnay Parra</t>
  </si>
  <si>
    <t>Diego Ignacio</t>
  </si>
  <si>
    <t>Padilla Torres</t>
  </si>
  <si>
    <t>Jose Pedro</t>
  </si>
  <si>
    <t>Gonzalez Barrientos</t>
  </si>
  <si>
    <t>José Tomás</t>
  </si>
  <si>
    <t>Pau Urrutia</t>
  </si>
  <si>
    <t>Garcia-Huidobro</t>
  </si>
  <si>
    <t>Lucio Gabriel Alberto</t>
  </si>
  <si>
    <t>Vidal Menares</t>
  </si>
  <si>
    <t>Parada</t>
  </si>
  <si>
    <t>Cristobal</t>
  </si>
  <si>
    <t>23.614.299-k</t>
  </si>
  <si>
    <t>23.909.201-2</t>
  </si>
  <si>
    <t>23.768.348-k</t>
  </si>
  <si>
    <t>23.631.704-8</t>
  </si>
  <si>
    <t>23.711.874-k</t>
  </si>
  <si>
    <t>23.628.569-3</t>
  </si>
  <si>
    <t>23.496.695-2</t>
  </si>
  <si>
    <t>Parque de la Familia</t>
  </si>
  <si>
    <t>Raimundo</t>
  </si>
  <si>
    <t>San Martin</t>
  </si>
  <si>
    <t>Máximo</t>
  </si>
  <si>
    <t>Bobadilla Callegari</t>
  </si>
  <si>
    <t>Sergio Tomas</t>
  </si>
  <si>
    <t>Maza Krause</t>
  </si>
  <si>
    <t>Gaspar</t>
  </si>
  <si>
    <t>Roman Pavez</t>
  </si>
  <si>
    <t>Nicolás</t>
  </si>
  <si>
    <t>Muńoz Vargas</t>
  </si>
  <si>
    <t>Gael</t>
  </si>
  <si>
    <t>González Vásquez</t>
  </si>
  <si>
    <t>Max</t>
  </si>
  <si>
    <t>Barckhahn</t>
  </si>
  <si>
    <t>Gregorio</t>
  </si>
  <si>
    <t>Agustin Ignacio</t>
  </si>
  <si>
    <t>Enrique</t>
  </si>
  <si>
    <t>Vicente</t>
  </si>
  <si>
    <t>Agustín Tomás</t>
  </si>
  <si>
    <t>Inostroza Quezada</t>
  </si>
  <si>
    <t>Mateo</t>
  </si>
  <si>
    <t>Godoy Pauner</t>
  </si>
  <si>
    <t>Martin</t>
  </si>
  <si>
    <t>Juan Pablo</t>
  </si>
  <si>
    <t>Rubio Acevedo</t>
  </si>
  <si>
    <t>Agustin Vicente</t>
  </si>
  <si>
    <t>Garces Montiel</t>
  </si>
  <si>
    <t>Ramirez</t>
  </si>
  <si>
    <t>22.938.018-4</t>
  </si>
  <si>
    <t>23.197.182-3</t>
  </si>
  <si>
    <t>22.957.112-5</t>
  </si>
  <si>
    <t>23.142.419-9</t>
  </si>
  <si>
    <t>23.243.710-3</t>
  </si>
  <si>
    <t>22.889.674-8</t>
  </si>
  <si>
    <t>23.317.323-1</t>
  </si>
  <si>
    <t>23.099.134-0</t>
  </si>
  <si>
    <t>23.432.493-4</t>
  </si>
  <si>
    <t>23.060.364-2</t>
  </si>
  <si>
    <t>22.875.427-7</t>
  </si>
  <si>
    <t>23.291.473-4</t>
  </si>
  <si>
    <t>23.492.046-4</t>
  </si>
  <si>
    <t>23.492.062-6</t>
  </si>
  <si>
    <t>23.094.270-6</t>
  </si>
  <si>
    <t>23.063.300-2</t>
  </si>
  <si>
    <t>Esparza</t>
  </si>
  <si>
    <t>25-29</t>
  </si>
  <si>
    <t>30-34</t>
  </si>
  <si>
    <t xml:space="preserve"> 35-39</t>
  </si>
  <si>
    <t xml:space="preserve"> 40-44</t>
  </si>
  <si>
    <t>45-49</t>
  </si>
  <si>
    <t>12.017.705-2</t>
  </si>
  <si>
    <t>12.240.774-8</t>
  </si>
  <si>
    <t>12.410.477-7</t>
  </si>
  <si>
    <t>14.397.327-1</t>
  </si>
  <si>
    <t>17.074.329-6</t>
  </si>
  <si>
    <t>17.679.017-2</t>
  </si>
  <si>
    <t>17.788.774-9</t>
  </si>
  <si>
    <t>17.841.210-8</t>
  </si>
  <si>
    <t>18.082.395-6</t>
  </si>
  <si>
    <t>18.122.503-3</t>
  </si>
  <si>
    <t>18.281.333-8</t>
  </si>
  <si>
    <t>21.128.861-2</t>
  </si>
  <si>
    <t>21.294.875-6</t>
  </si>
  <si>
    <t>22.164.038-1</t>
  </si>
  <si>
    <t>25.556.262-2</t>
  </si>
  <si>
    <t>25.616.411-6</t>
  </si>
  <si>
    <t>26.092.505-9</t>
  </si>
  <si>
    <t>26.368.579-2</t>
  </si>
  <si>
    <t>Christopher</t>
  </si>
  <si>
    <t>Fullerton</t>
  </si>
  <si>
    <t>Marcelo</t>
  </si>
  <si>
    <t>Silva Campos</t>
  </si>
  <si>
    <t>Carlos</t>
  </si>
  <si>
    <t>Christian</t>
  </si>
  <si>
    <t>Orellana</t>
  </si>
  <si>
    <t>Felipe</t>
  </si>
  <si>
    <t>Benavides</t>
  </si>
  <si>
    <t>Oscar</t>
  </si>
  <si>
    <t>Luis</t>
  </si>
  <si>
    <t>Gutierrez Silva</t>
  </si>
  <si>
    <t>Diego</t>
  </si>
  <si>
    <t>Benjamin</t>
  </si>
  <si>
    <t>Miguel</t>
  </si>
  <si>
    <t>Pińa</t>
  </si>
  <si>
    <t>Sebastian</t>
  </si>
  <si>
    <t>Garrido</t>
  </si>
  <si>
    <t>Gabriel Ignacio</t>
  </si>
  <si>
    <t>Rojas Zuńiga</t>
  </si>
  <si>
    <t>Orlando</t>
  </si>
  <si>
    <t>Suazo</t>
  </si>
  <si>
    <t>Martín</t>
  </si>
  <si>
    <t>Gutiérrez Durán</t>
  </si>
  <si>
    <t>Julio</t>
  </si>
  <si>
    <t>López Rivera</t>
  </si>
  <si>
    <t>Silva</t>
  </si>
  <si>
    <t>Thomas</t>
  </si>
  <si>
    <t>Venegas</t>
  </si>
  <si>
    <t>Javier</t>
  </si>
  <si>
    <t>Birkner Alameda</t>
  </si>
  <si>
    <t>Ignacio</t>
  </si>
  <si>
    <t>Salas Venegas</t>
  </si>
  <si>
    <t>Hector</t>
  </si>
  <si>
    <t>Tortolero</t>
  </si>
  <si>
    <t>Mauricio</t>
  </si>
  <si>
    <t>Flores</t>
  </si>
  <si>
    <t>Simon</t>
  </si>
  <si>
    <t>Vásquez</t>
  </si>
  <si>
    <t>Brito Dicuru</t>
  </si>
  <si>
    <t>Fecha nacimiento</t>
  </si>
  <si>
    <t>Copa Continental Viña</t>
  </si>
  <si>
    <t>Norambuena Aravena</t>
  </si>
  <si>
    <t>Besoain</t>
  </si>
  <si>
    <t xml:space="preserve"> Vallejos Gunther</t>
  </si>
  <si>
    <t>Adolfo</t>
  </si>
  <si>
    <t>Garcia-Huidobro Reidel</t>
  </si>
  <si>
    <t>Jaime</t>
  </si>
  <si>
    <t>Nicolas</t>
  </si>
  <si>
    <t>Rodrigo</t>
  </si>
  <si>
    <t xml:space="preserve">Castro Vidal </t>
  </si>
  <si>
    <t>Ricardo</t>
  </si>
  <si>
    <t>Pineda Schleef</t>
  </si>
  <si>
    <t>Inostroza</t>
  </si>
  <si>
    <t>Fabian</t>
  </si>
  <si>
    <t>Alvares Marin</t>
  </si>
  <si>
    <t>Lucas</t>
  </si>
  <si>
    <t xml:space="preserve">Vargas Kerber </t>
  </si>
  <si>
    <t>Tomas</t>
  </si>
  <si>
    <t>Clemente</t>
  </si>
  <si>
    <t>14-15</t>
  </si>
  <si>
    <t>Bruno</t>
  </si>
  <si>
    <t>Matias</t>
  </si>
  <si>
    <t>Ian</t>
  </si>
  <si>
    <t>Santiago</t>
  </si>
  <si>
    <t>carlos</t>
  </si>
  <si>
    <t>Joaquin</t>
  </si>
  <si>
    <t>Matthew</t>
  </si>
  <si>
    <t>BENJAMIN</t>
  </si>
  <si>
    <t>Maximiliano</t>
  </si>
  <si>
    <t>SIMON BENITO</t>
  </si>
  <si>
    <t>HECTOR</t>
  </si>
  <si>
    <t>ian</t>
  </si>
  <si>
    <t>Raul Eduardo</t>
  </si>
  <si>
    <t>José Miguel</t>
  </si>
  <si>
    <t>Holloway</t>
  </si>
  <si>
    <t>Ramírez</t>
  </si>
  <si>
    <t>Villouta</t>
  </si>
  <si>
    <t>Pastene</t>
  </si>
  <si>
    <t>Poblete</t>
  </si>
  <si>
    <t>Sepulveda</t>
  </si>
  <si>
    <t>merino</t>
  </si>
  <si>
    <t>Leatherbee</t>
  </si>
  <si>
    <t>Opazo</t>
  </si>
  <si>
    <t>Espinoza</t>
  </si>
  <si>
    <t>DÍAZ-VALDÉS</t>
  </si>
  <si>
    <t>Contreras</t>
  </si>
  <si>
    <t>Leppe</t>
  </si>
  <si>
    <t>MORENO</t>
  </si>
  <si>
    <t>GONZALEZ</t>
  </si>
  <si>
    <t>vargas</t>
  </si>
  <si>
    <t>Garces Jimenez</t>
  </si>
  <si>
    <t>Ulecia</t>
  </si>
  <si>
    <t>Cabello</t>
  </si>
  <si>
    <t>López</t>
  </si>
  <si>
    <t>22.068.445-8</t>
  </si>
  <si>
    <t>23.422.154-k</t>
  </si>
  <si>
    <t>23.426.768-k</t>
  </si>
  <si>
    <t>14.406.628-6</t>
  </si>
  <si>
    <t>23.072.780-5</t>
  </si>
  <si>
    <t>13.952.472-1</t>
  </si>
  <si>
    <t>10.538.412-2</t>
  </si>
  <si>
    <t>15.475.105-k</t>
  </si>
  <si>
    <t>20.030.403-9</t>
  </si>
  <si>
    <t>20.471.409-6</t>
  </si>
  <si>
    <t>23.562.299-8</t>
  </si>
  <si>
    <t>23.769.744-8</t>
  </si>
  <si>
    <t>24.068.262-1</t>
  </si>
  <si>
    <t>23.968.031-3</t>
  </si>
  <si>
    <t>24.119.022-6</t>
  </si>
  <si>
    <t>24.059.974-0</t>
  </si>
  <si>
    <t>23.045.106-0</t>
  </si>
  <si>
    <t>23.062.286-8</t>
  </si>
  <si>
    <t>22.823.928-3</t>
  </si>
  <si>
    <t>22.639.288-2</t>
  </si>
  <si>
    <t>22.357.870-5</t>
  </si>
  <si>
    <t>22.161.097-0</t>
  </si>
  <si>
    <t>21.903.552-7</t>
  </si>
  <si>
    <t>15.163.838-4</t>
  </si>
  <si>
    <t>19.137.362-6</t>
  </si>
  <si>
    <t>25.190.916-4</t>
  </si>
  <si>
    <t>16.562.474-2</t>
  </si>
  <si>
    <t>16.201.091-3</t>
  </si>
  <si>
    <t>16.428.383-6</t>
  </si>
  <si>
    <t>15.130.133-9</t>
  </si>
  <si>
    <t>9.440.410-K</t>
  </si>
  <si>
    <t>24.101.672-2</t>
  </si>
  <si>
    <t>Arica siempre Arica</t>
  </si>
  <si>
    <t>16.605.705-1</t>
  </si>
  <si>
    <t>16.864.518-K</t>
  </si>
  <si>
    <t>18.314.100-7</t>
  </si>
  <si>
    <t>16.593.900-K</t>
  </si>
  <si>
    <t>Ignacio Andrés</t>
  </si>
  <si>
    <t>Soto Leyton</t>
  </si>
  <si>
    <t>Luis Felipe</t>
  </si>
  <si>
    <t>Araya Jorquera</t>
  </si>
  <si>
    <t>Fernando Daniel</t>
  </si>
  <si>
    <t>Barraza Salvatierra</t>
  </si>
  <si>
    <t>Sergio Diego</t>
  </si>
  <si>
    <t>Perez Fraga</t>
  </si>
  <si>
    <t>Posición6</t>
  </si>
  <si>
    <t>puntaje5</t>
  </si>
  <si>
    <t>Puntaje6</t>
  </si>
  <si>
    <t>Juan</t>
  </si>
  <si>
    <t>Copá Iquique</t>
  </si>
  <si>
    <t>22.880.223-9</t>
  </si>
  <si>
    <t>Marileo Coña</t>
  </si>
  <si>
    <t>Jose Tomas</t>
  </si>
  <si>
    <t>Valli Madain</t>
  </si>
  <si>
    <t>Toro Sepúlveda</t>
  </si>
  <si>
    <t>Zurob Assadi</t>
  </si>
  <si>
    <t>Silva González</t>
  </si>
  <si>
    <t>Torres Aliaga</t>
  </si>
  <si>
    <t>Aristizabal Ortiz</t>
  </si>
  <si>
    <t>Emilio</t>
  </si>
  <si>
    <t>Hernandez Cerna</t>
  </si>
  <si>
    <t>Amaro</t>
  </si>
  <si>
    <t>Medina Henriquez</t>
  </si>
  <si>
    <t>Flores Arana</t>
  </si>
  <si>
    <t>Nicholas</t>
  </si>
  <si>
    <t>Miller Herrera</t>
  </si>
  <si>
    <t>Salinas Letelier</t>
  </si>
  <si>
    <t>Dalton</t>
  </si>
  <si>
    <t>Chacón Bobadilla</t>
  </si>
  <si>
    <t>Flanega Diaz</t>
  </si>
  <si>
    <t>Manuel Alejandro</t>
  </si>
  <si>
    <t>Molina González</t>
  </si>
  <si>
    <t>Moreno Maulen</t>
  </si>
  <si>
    <t>24.071.167-2</t>
  </si>
  <si>
    <t>27.516.527-1</t>
  </si>
  <si>
    <t>23.065.431-K</t>
  </si>
  <si>
    <t>22.480.332-K</t>
  </si>
  <si>
    <t>22.353.752-9</t>
  </si>
  <si>
    <t>24.335.392-0</t>
  </si>
  <si>
    <t>23.016.120-8</t>
  </si>
  <si>
    <t>22.910.025-4</t>
  </si>
  <si>
    <t>21.678.641-6</t>
  </si>
  <si>
    <t>22.229.417-7</t>
  </si>
  <si>
    <t>22.145.349-2</t>
  </si>
  <si>
    <t>18.784.715-K</t>
  </si>
  <si>
    <t>18.041.567-K</t>
  </si>
  <si>
    <t>17.277.224-2</t>
  </si>
  <si>
    <t>16.459.082-8</t>
  </si>
  <si>
    <t>8.915.733-1</t>
  </si>
  <si>
    <t>Premium Viña</t>
  </si>
  <si>
    <t>Posicion 1</t>
  </si>
  <si>
    <t>Columna1</t>
  </si>
  <si>
    <t>22.015.457-2</t>
  </si>
  <si>
    <t>15.377.706-3</t>
  </si>
  <si>
    <t>20.858.132-5</t>
  </si>
  <si>
    <t>15.918.264-9</t>
  </si>
  <si>
    <t>Bastian</t>
  </si>
  <si>
    <t>Meza</t>
  </si>
  <si>
    <t>Jose Miguel</t>
  </si>
  <si>
    <t>Soto</t>
  </si>
  <si>
    <t>Matías</t>
  </si>
  <si>
    <t>Columna2</t>
  </si>
  <si>
    <t>12-13</t>
  </si>
  <si>
    <t>18-24</t>
  </si>
  <si>
    <t>50-54</t>
  </si>
  <si>
    <t>35-39</t>
  </si>
  <si>
    <t>40-44</t>
  </si>
  <si>
    <t>55-59</t>
  </si>
  <si>
    <t>60-64</t>
  </si>
  <si>
    <t>Junior</t>
  </si>
  <si>
    <t>15.475.105-K</t>
  </si>
  <si>
    <t>23.614.299-K</t>
  </si>
  <si>
    <t>23.711.874-K</t>
  </si>
  <si>
    <t>23.422.154-K</t>
  </si>
  <si>
    <t>23.768.348-K</t>
  </si>
  <si>
    <t>23.426.768-K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</si>
</sst>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191F20"/>
      <name val="Helvetica"/>
      <family val="2"/>
    </font>
    <font>
      <sz val="11"/>
      <color theme="1"/>
      <name val="Calibri"/>
      <family val="2"/>
      <scheme val="minor"/>
    </font>
    <font>
      <sz val="11"/>
      <color rgb="FF191F20"/>
      <name val="Helvetica"/>
      <family val="2"/>
    </font>
    <font>
      <b/>
      <sz val="11"/>
      <color theme="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rgb="FF191F20"/>
      <name val="Calibri"/>
      <family val="2"/>
      <scheme val="minor"/>
    </font>
    <font>
      <sz val="11"/>
      <name val="Calibri"/>
      <family val="2"/>
      <scheme val="minor"/>
    </font>
    <font>
      <sz val="10"/>
      <color rgb="FF212121"/>
      <name val="Calibri"/>
      <family val="2"/>
      <scheme val="minor"/>
    </font>
    <font>
      <sz val="8"/>
      <color rgb="FF2121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horizontal="center" vertical="center" wrapText="1"/>
    </xf>
    <xf numFmtId="0" fontId="4" fillId="0" borderId="0"/>
    <xf numFmtId="0" fontId="5" fillId="0" borderId="0" applyNumberFormat="0" applyFill="0" applyBorder="0" applyProtection="0">
      <alignment horizontal="center" vertical="center" wrapText="1"/>
    </xf>
  </cellStyleXfs>
  <cellXfs count="53">
    <xf numFmtId="0" fontId="0" fillId="0" borderId="0" xfId="0"/>
    <xf numFmtId="164" fontId="0" fillId="0" borderId="0" xfId="0" applyNumberFormat="1" applyAlignment="1">
      <alignment horizontal="center"/>
    </xf>
    <xf numFmtId="3" fontId="6" fillId="2" borderId="1" xfId="0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6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2" fillId="3" borderId="0" xfId="5" applyNumberFormat="1" applyFont="1" applyFill="1" applyBorder="1" applyAlignment="1" applyProtection="1">
      <alignment horizontal="center" wrapText="1"/>
    </xf>
    <xf numFmtId="164" fontId="12" fillId="3" borderId="0" xfId="5" applyNumberFormat="1" applyFont="1" applyFill="1" applyBorder="1" applyAlignment="1" applyProtection="1">
      <alignment horizontal="center" wrapText="1"/>
    </xf>
    <xf numFmtId="3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3" borderId="0" xfId="5" applyFill="1" applyBorder="1" applyAlignment="1" applyProtection="1">
      <alignment horizontal="left" wrapText="1"/>
    </xf>
    <xf numFmtId="0" fontId="11" fillId="3" borderId="0" xfId="5" applyNumberFormat="1" applyFont="1" applyFill="1" applyBorder="1" applyAlignment="1" applyProtection="1">
      <alignment horizontal="center" wrapText="1"/>
    </xf>
    <xf numFmtId="49" fontId="11" fillId="3" borderId="0" xfId="5" applyNumberFormat="1" applyFont="1" applyFill="1" applyBorder="1" applyAlignment="1" applyProtection="1">
      <alignment horizontal="center" wrapText="1"/>
    </xf>
    <xf numFmtId="0" fontId="5" fillId="3" borderId="0" xfId="5" applyNumberFormat="1" applyFill="1" applyBorder="1" applyAlignment="1" applyProtection="1">
      <alignment horizont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3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0" fillId="3" borderId="0" xfId="0" applyNumberFormat="1" applyFill="1" applyAlignment="1">
      <alignment horizontal="left"/>
    </xf>
    <xf numFmtId="165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1" fillId="3" borderId="0" xfId="5" applyFont="1" applyFill="1" applyBorder="1" applyAlignment="1" applyProtection="1">
      <alignment horizontal="center" wrapText="1"/>
    </xf>
    <xf numFmtId="164" fontId="11" fillId="3" borderId="0" xfId="5" applyNumberFormat="1" applyFont="1" applyFill="1" applyBorder="1" applyAlignment="1" applyProtection="1">
      <alignment horizontal="center" wrapText="1"/>
    </xf>
    <xf numFmtId="3" fontId="0" fillId="6" borderId="0" xfId="0" applyNumberFormat="1" applyFill="1" applyAlignment="1">
      <alignment horizontal="center"/>
    </xf>
    <xf numFmtId="0" fontId="5" fillId="7" borderId="0" xfId="5" applyFill="1" applyBorder="1" applyAlignment="1" applyProtection="1">
      <alignment horizontal="left" wrapText="1"/>
    </xf>
    <xf numFmtId="3" fontId="0" fillId="7" borderId="0" xfId="0" applyNumberFormat="1" applyFill="1" applyAlignment="1">
      <alignment horizontal="center"/>
    </xf>
    <xf numFmtId="0" fontId="11" fillId="7" borderId="0" xfId="5" applyNumberFormat="1" applyFont="1" applyFill="1" applyBorder="1" applyAlignment="1" applyProtection="1">
      <alignment horizontal="center" wrapText="1"/>
    </xf>
    <xf numFmtId="164" fontId="12" fillId="7" borderId="0" xfId="5" applyNumberFormat="1" applyFont="1" applyFill="1" applyBorder="1" applyAlignment="1" applyProtection="1">
      <alignment horizontal="center" wrapText="1"/>
    </xf>
    <xf numFmtId="49" fontId="11" fillId="7" borderId="0" xfId="5" applyNumberFormat="1" applyFont="1" applyFill="1" applyBorder="1" applyAlignment="1" applyProtection="1">
      <alignment horizontal="center" wrapText="1"/>
    </xf>
    <xf numFmtId="0" fontId="5" fillId="7" borderId="0" xfId="5" applyNumberFormat="1" applyFill="1" applyBorder="1" applyAlignment="1" applyProtection="1">
      <alignment horizontal="center" wrapText="1"/>
    </xf>
    <xf numFmtId="0" fontId="11" fillId="7" borderId="0" xfId="5" applyFont="1" applyFill="1" applyBorder="1" applyAlignment="1" applyProtection="1">
      <alignment horizontal="center" wrapText="1"/>
    </xf>
    <xf numFmtId="164" fontId="11" fillId="7" borderId="0" xfId="5" applyNumberFormat="1" applyFont="1" applyFill="1" applyBorder="1" applyAlignment="1" applyProtection="1">
      <alignment horizontal="center" wrapText="1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12" fillId="7" borderId="0" xfId="5" applyNumberFormat="1" applyFont="1" applyFill="1" applyBorder="1" applyAlignment="1" applyProtection="1">
      <alignment horizontal="center" wrapText="1"/>
    </xf>
    <xf numFmtId="3" fontId="0" fillId="7" borderId="0" xfId="0" applyNumberFormat="1" applyFill="1" applyAlignment="1">
      <alignment horizontal="left"/>
    </xf>
    <xf numFmtId="165" fontId="0" fillId="7" borderId="0" xfId="0" applyNumberForma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</cellXfs>
  <cellStyles count="6">
    <cellStyle name="HeaderStyle" xfId="3" xr:uid="{93F733B8-7456-4EB5-8FD8-FD805728B2EE}"/>
    <cellStyle name="Normal" xfId="0" builtinId="0"/>
    <cellStyle name="Normal 2" xfId="1" xr:uid="{00000000-0005-0000-0000-000001000000}"/>
    <cellStyle name="Normal 3" xfId="2" xr:uid="{5CF633AC-E220-43CA-89DB-8302627F04F8}"/>
    <cellStyle name="Normal 4" xfId="4" xr:uid="{9FDFFBD7-B290-4F72-88AE-5ED5747037E6}"/>
    <cellStyle name="NormalStyle" xfId="5" xr:uid="{397874A2-7AE8-462B-B2DB-1B45A6D57D5C}"/>
  </cellStyles>
  <dxfs count="44">
    <dxf>
      <font>
        <color rgb="FF9C0006"/>
      </font>
      <fill>
        <patternFill>
          <bgColor rgb="FFFFC7CE"/>
        </patternFill>
      </fill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dd/mm/yyyy;@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166" formatCode="#.##0"/>
      <alignment horizontal="center" vertical="bottom" textRotation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29FD95-2B42-4F40-86B5-EF883D3DCBFF}" name="Tabla152" displayName="Tabla152" ref="B3:U102" totalsRowCount="1" headerRowDxfId="43" dataDxfId="42" totalsRowDxfId="41">
  <sortState xmlns:xlrd2="http://schemas.microsoft.com/office/spreadsheetml/2017/richdata2" ref="B4:U101">
    <sortCondition ref="H4:H101"/>
  </sortState>
  <tableColumns count="20">
    <tableColumn id="2" xr3:uid="{099615CF-F349-45A3-B39F-6F124182AA53}" name="Nombre" dataDxfId="40" totalsRowDxfId="39"/>
    <tableColumn id="3" xr3:uid="{FB3CB078-78D4-4401-9918-B14B1C5DC4CE}" name="Columna1" dataDxfId="38" totalsRowDxfId="37"/>
    <tableColumn id="5" xr3:uid="{1310462F-252A-4790-9E4B-FD24667A04D1}" name="Género" dataDxfId="36" totalsRowDxfId="35"/>
    <tableColumn id="19" xr3:uid="{DCE6E3E0-FF45-43DE-AA02-3E6D27370E6B}" name="Columna2" dataDxfId="34" totalsRowDxfId="33"/>
    <tableColumn id="6" xr3:uid="{12220C9E-0EB3-4E09-9336-B3256BA18EEB}" name="Rut" dataDxfId="32" totalsRowDxfId="31"/>
    <tableColumn id="4" xr3:uid="{9EB082D6-7C2D-4953-B037-0611680982A3}" name="Fecha nacimiento" dataDxfId="30" totalsRowDxfId="29"/>
    <tableColumn id="7" xr3:uid="{D54378B3-45A2-4E4E-963E-025378AF4D1C}" name="Categoria" dataDxfId="28" totalsRowDxfId="27"/>
    <tableColumn id="8" xr3:uid="{E2D6868B-6291-413F-B5C1-107083BA4A9F}" name="Posicion 1" dataDxfId="26" totalsRowDxfId="25"/>
    <tableColumn id="9" xr3:uid="{108E6291-3141-4222-ADF9-0426732F38FA}" name="Puntaje" dataDxfId="24" totalsRowDxfId="23">
      <calculatedColumnFormula>IF(Tabla152[[#This Row],[Posicion 1]]=0,0,0.975^(Tabla152[[#This Row],[Posicion 1]]-1)*3000)</calculatedColumnFormula>
    </tableColumn>
    <tableColumn id="10" xr3:uid="{7BCAC4B5-410A-4767-9D5D-15FC7A2CE8AE}" name="Posición2" dataDxfId="22" totalsRowDxfId="21"/>
    <tableColumn id="11" xr3:uid="{8DC7F647-F2DA-4BA3-B7FA-49E0565A4B2B}" name="Puntaje2" dataDxfId="20" totalsRowDxfId="19">
      <calculatedColumnFormula>IF(Tabla152[[#This Row],[Posición2]]=0,0,0.975^(Tabla152[[#This Row],[Posición2]]-1)*3000)</calculatedColumnFormula>
    </tableColumn>
    <tableColumn id="12" xr3:uid="{605FD813-023D-41A7-9AE2-9BC29BDC8725}" name="Posición3" dataDxfId="18" totalsRowDxfId="17"/>
    <tableColumn id="13" xr3:uid="{7CE5292F-FC57-49B5-981A-ABE78BEDF991}" name="Puntaje3" dataDxfId="16" totalsRowDxfId="15">
      <calculatedColumnFormula>IF(Tabla152[[#This Row],[Posición3]]=0,0,0.975^(Tabla152[[#This Row],[Posición3]]-1)*3000)</calculatedColumnFormula>
    </tableColumn>
    <tableColumn id="14" xr3:uid="{C13A1E5A-21E2-44BD-AC20-142CC9486BD4}" name="Posición4" dataDxfId="14" totalsRowDxfId="13"/>
    <tableColumn id="15" xr3:uid="{01FA1006-B6D9-48B5-A13F-1B8FE44069A6}" name="Puntaje4" dataDxfId="12" totalsRowDxfId="11">
      <calculatedColumnFormula>IF(Tabla152[[#This Row],[Posición4]]=0,0,0.975^(Tabla152[[#This Row],[Posición4]]-1)*3000)</calculatedColumnFormula>
    </tableColumn>
    <tableColumn id="16" xr3:uid="{BF70B462-4A4D-4BA8-BF7E-39134C9E6861}" name="Posición5" dataDxfId="10" totalsRowDxfId="9"/>
    <tableColumn id="18" xr3:uid="{5C3C385D-0ACB-4615-93A2-3D5AAFA142F2}" name="puntaje5" dataDxfId="8" totalsRowDxfId="7">
      <calculatedColumnFormula>IF(Tabla152[[#This Row],[Posición5]]=0,0,0.975^(Tabla152[[#This Row],[Posición5]]-1)*3000)</calculatedColumnFormula>
    </tableColumn>
    <tableColumn id="1" xr3:uid="{7AD9800D-584D-47DB-BB91-DA0C61892707}" name="Posición6" dataDxfId="6" totalsRowDxfId="5"/>
    <tableColumn id="17" xr3:uid="{9D5C2386-DCA4-42FD-9E22-1D51C13DB101}" name="Puntaje6" dataDxfId="4" totalsRowDxfId="3">
      <calculatedColumnFormula>IF(Tabla152[[#This Row],[Posición6]]=0,0,0.975^(Tabla152[[#This Row],[Posición6]]-1)*6000)</calculatedColumnFormula>
    </tableColumn>
    <tableColumn id="20" xr3:uid="{C21511C7-E577-44F1-9FB6-0A39C509EE99}" name="Puntaje Total" dataDxfId="2" totalsRowDxfId="1">
      <calculatedColumnFormula>SUM(Tabla152[[#This Row],[Puntaje]],Tabla152[[#This Row],[Puntaje2]],Tabla152[[#This Row],[Puntaje3]],Tabla152[[#This Row],[Puntaje4]],Tabla152[[#This Row],[puntaje5]],Tabla152[[#This Row],[Puntaje6]])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BA20-706C-4781-BB8C-AB173FE2B733}">
  <dimension ref="A1:U102"/>
  <sheetViews>
    <sheetView tabSelected="1" zoomScale="72" zoomScaleNormal="72" workbookViewId="0">
      <selection activeCell="B1" sqref="B1:U136"/>
    </sheetView>
  </sheetViews>
  <sheetFormatPr baseColWidth="10" defaultColWidth="13.1640625" defaultRowHeight="15" x14ac:dyDescent="0.2"/>
  <cols>
    <col min="1" max="1" width="13.1640625" style="5"/>
    <col min="2" max="2" width="24.33203125" style="3" bestFit="1" customWidth="1"/>
    <col min="3" max="3" width="23.83203125" style="3" bestFit="1" customWidth="1"/>
    <col min="4" max="5" width="17.6640625" style="5" customWidth="1"/>
    <col min="6" max="6" width="17.1640625" style="5" customWidth="1"/>
    <col min="7" max="7" width="17.83203125" style="1" customWidth="1"/>
    <col min="8" max="8" width="16.33203125" style="5" customWidth="1"/>
    <col min="9" max="9" width="18.5" style="5" customWidth="1"/>
    <col min="10" max="10" width="10" style="5" customWidth="1"/>
    <col min="11" max="11" width="14.5" style="5" customWidth="1"/>
    <col min="12" max="12" width="11" style="5" bestFit="1" customWidth="1"/>
    <col min="13" max="13" width="11.83203125" style="5" bestFit="1" customWidth="1"/>
    <col min="14" max="14" width="11" style="5" bestFit="1" customWidth="1"/>
    <col min="15" max="15" width="11.83203125" style="5" bestFit="1" customWidth="1"/>
    <col min="16" max="16" width="11" style="5" bestFit="1" customWidth="1"/>
    <col min="17" max="17" width="11.83203125" style="5" bestFit="1" customWidth="1"/>
    <col min="18" max="19" width="11.83203125" style="5" customWidth="1"/>
    <col min="20" max="20" width="11" style="5" bestFit="1" customWidth="1"/>
    <col min="21" max="21" width="16.5" style="5" customWidth="1"/>
    <col min="22" max="16384" width="13.1640625" style="5"/>
  </cols>
  <sheetData>
    <row r="1" spans="1:21" ht="47" customHeight="1" x14ac:dyDescent="0.55000000000000004">
      <c r="B1" s="47" t="s">
        <v>14</v>
      </c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8"/>
    </row>
    <row r="2" spans="1:21" x14ac:dyDescent="0.2">
      <c r="B2" s="2"/>
      <c r="C2" s="2"/>
      <c r="D2" s="4"/>
      <c r="E2" s="4"/>
      <c r="F2" s="4"/>
      <c r="G2" s="8"/>
      <c r="H2" s="4"/>
      <c r="I2" s="50" t="s">
        <v>39</v>
      </c>
      <c r="J2" s="50"/>
      <c r="K2" s="50" t="s">
        <v>13</v>
      </c>
      <c r="L2" s="50"/>
      <c r="M2" s="50" t="s">
        <v>149</v>
      </c>
      <c r="N2" s="50"/>
      <c r="O2" s="50" t="s">
        <v>235</v>
      </c>
      <c r="P2" s="50"/>
      <c r="Q2" s="50" t="s">
        <v>252</v>
      </c>
      <c r="R2" s="50"/>
      <c r="S2" s="51" t="s">
        <v>292</v>
      </c>
      <c r="T2" s="52"/>
      <c r="U2" s="4"/>
    </row>
    <row r="3" spans="1:21" x14ac:dyDescent="0.2">
      <c r="B3" s="3" t="s">
        <v>4</v>
      </c>
      <c r="C3" s="3" t="s">
        <v>294</v>
      </c>
      <c r="D3" s="5" t="s">
        <v>3</v>
      </c>
      <c r="E3" s="5" t="s">
        <v>304</v>
      </c>
      <c r="F3" s="5" t="s">
        <v>15</v>
      </c>
      <c r="G3" s="1" t="s">
        <v>148</v>
      </c>
      <c r="H3" s="5" t="s">
        <v>0</v>
      </c>
      <c r="I3" s="5" t="s">
        <v>293</v>
      </c>
      <c r="J3" s="5" t="s">
        <v>1</v>
      </c>
      <c r="K3" s="5" t="s">
        <v>5</v>
      </c>
      <c r="L3" s="5" t="s">
        <v>8</v>
      </c>
      <c r="M3" s="5" t="s">
        <v>9</v>
      </c>
      <c r="N3" s="5" t="s">
        <v>6</v>
      </c>
      <c r="O3" s="5" t="s">
        <v>7</v>
      </c>
      <c r="P3" s="5" t="s">
        <v>10</v>
      </c>
      <c r="Q3" s="5" t="s">
        <v>11</v>
      </c>
      <c r="R3" s="5" t="s">
        <v>249</v>
      </c>
      <c r="S3" s="5" t="s">
        <v>248</v>
      </c>
      <c r="T3" s="5" t="s">
        <v>250</v>
      </c>
      <c r="U3" s="5" t="s">
        <v>12</v>
      </c>
    </row>
    <row r="4" spans="1:21" s="11" customFormat="1" ht="16" x14ac:dyDescent="0.2">
      <c r="A4" s="11">
        <v>1</v>
      </c>
      <c r="B4" s="30" t="s">
        <v>18</v>
      </c>
      <c r="C4" s="30" t="s">
        <v>27</v>
      </c>
      <c r="D4" s="31" t="s">
        <v>2</v>
      </c>
      <c r="E4" s="31" t="s">
        <v>37</v>
      </c>
      <c r="F4" s="32" t="s">
        <v>37</v>
      </c>
      <c r="G4" s="33">
        <v>40660</v>
      </c>
      <c r="H4" s="34" t="s">
        <v>305</v>
      </c>
      <c r="I4" s="35">
        <v>7</v>
      </c>
      <c r="J4" s="31">
        <f>IF(Tabla152[[#This Row],[Posicion 1]]=0,0,0.975^(Tabla152[[#This Row],[Posicion 1]]-1)*3000)</f>
        <v>2577.2049030761714</v>
      </c>
      <c r="K4" s="31">
        <v>1</v>
      </c>
      <c r="L4" s="31">
        <f>IF(Tabla152[[#This Row],[Posición2]]=0,0,0.975^(Tabla152[[#This Row],[Posición2]]-1)*3000)</f>
        <v>3000</v>
      </c>
      <c r="M4" s="31">
        <v>4</v>
      </c>
      <c r="N4" s="31">
        <f>IF(Tabla152[[#This Row],[Posición3]]=0,0,0.975^(Tabla152[[#This Row],[Posición3]]-1)*3000)</f>
        <v>2780.578125</v>
      </c>
      <c r="O4" s="31"/>
      <c r="P4" s="31">
        <f>IF(Tabla152[[#This Row],[Posición4]]=0,0,0.975^(Tabla152[[#This Row],[Posición4]]-1)*3000)</f>
        <v>0</v>
      </c>
      <c r="Q4" s="31"/>
      <c r="R4" s="31">
        <f>IF(Tabla152[[#This Row],[Posición5]]=0,0,0.975^(Tabla152[[#This Row],[Posición5]]-1)*3000)</f>
        <v>0</v>
      </c>
      <c r="S4" s="31"/>
      <c r="T4" s="31">
        <f>IF(Tabla152[[#This Row],[Posición6]]=0,0,0.975^(Tabla152[[#This Row],[Posición6]]-1)*6000)</f>
        <v>0</v>
      </c>
      <c r="U4" s="31">
        <f>SUM(Tabla152[[#This Row],[Puntaje]],Tabla152[[#This Row],[Puntaje2]],Tabla152[[#This Row],[Puntaje3]],Tabla152[[#This Row],[Puntaje4]],Tabla152[[#This Row],[puntaje5]],Tabla152[[#This Row],[Puntaje6]])</f>
        <v>8357.7830280761718</v>
      </c>
    </row>
    <row r="5" spans="1:21" s="11" customFormat="1" ht="16" x14ac:dyDescent="0.2">
      <c r="A5" s="11">
        <v>3</v>
      </c>
      <c r="B5" s="30" t="s">
        <v>19</v>
      </c>
      <c r="C5" s="30" t="s">
        <v>20</v>
      </c>
      <c r="D5" s="31" t="s">
        <v>2</v>
      </c>
      <c r="E5" s="31" t="s">
        <v>33</v>
      </c>
      <c r="F5" s="32" t="s">
        <v>33</v>
      </c>
      <c r="G5" s="33">
        <v>40996</v>
      </c>
      <c r="H5" s="34" t="s">
        <v>305</v>
      </c>
      <c r="I5" s="35">
        <v>3</v>
      </c>
      <c r="J5" s="31">
        <f>IF(Tabla152[[#This Row],[Posicion 1]]=0,0,0.975^(Tabla152[[#This Row],[Posicion 1]]-1)*3000)</f>
        <v>2851.875</v>
      </c>
      <c r="K5" s="31"/>
      <c r="L5" s="31">
        <f>IF(Tabla152[[#This Row],[Posición2]]=0,0,0.975^(Tabla152[[#This Row],[Posición2]]-1)*3000)</f>
        <v>0</v>
      </c>
      <c r="M5" s="31">
        <v>3</v>
      </c>
      <c r="N5" s="31">
        <f>IF(Tabla152[[#This Row],[Posición3]]=0,0,0.975^(Tabla152[[#This Row],[Posición3]]-1)*3000)</f>
        <v>2851.875</v>
      </c>
      <c r="O5" s="31"/>
      <c r="P5" s="31">
        <f>IF(Tabla152[[#This Row],[Posición4]]=0,0,0.975^(Tabla152[[#This Row],[Posición4]]-1)*3000)</f>
        <v>0</v>
      </c>
      <c r="Q5" s="31"/>
      <c r="R5" s="31">
        <f>IF(Tabla152[[#This Row],[Posición5]]=0,0,0.975^(Tabla152[[#This Row],[Posición5]]-1)*3000)</f>
        <v>0</v>
      </c>
      <c r="S5" s="31"/>
      <c r="T5" s="31">
        <f>IF(Tabla152[[#This Row],[Posición6]]=0,0,0.975^(Tabla152[[#This Row],[Posición6]]-1)*6000)</f>
        <v>0</v>
      </c>
      <c r="U5" s="31">
        <f>SUM(Tabla152[[#This Row],[Puntaje]],Tabla152[[#This Row],[Puntaje2]],Tabla152[[#This Row],[Puntaje3]],Tabla152[[#This Row],[Puntaje4]],Tabla152[[#This Row],[puntaje5]],Tabla152[[#This Row],[Puntaje6]])</f>
        <v>5703.75</v>
      </c>
    </row>
    <row r="6" spans="1:21" s="11" customFormat="1" ht="16" x14ac:dyDescent="0.2">
      <c r="B6" s="30" t="s">
        <v>23</v>
      </c>
      <c r="C6" s="30" t="s">
        <v>24</v>
      </c>
      <c r="D6" s="31" t="s">
        <v>2</v>
      </c>
      <c r="E6" s="31" t="s">
        <v>35</v>
      </c>
      <c r="F6" s="32" t="s">
        <v>35</v>
      </c>
      <c r="G6" s="33">
        <v>40663</v>
      </c>
      <c r="H6" s="34" t="s">
        <v>305</v>
      </c>
      <c r="I6" s="35">
        <v>5</v>
      </c>
      <c r="J6" s="31">
        <f>IF(Tabla152[[#This Row],[Posicion 1]]=0,0,0.975^(Tabla152[[#This Row],[Posicion 1]]-1)*3000)</f>
        <v>2711.0636718749997</v>
      </c>
      <c r="K6" s="31"/>
      <c r="L6" s="31">
        <f>IF(Tabla152[[#This Row],[Posición2]]=0,0,0.975^(Tabla152[[#This Row],[Posición2]]-1)*3000)</f>
        <v>0</v>
      </c>
      <c r="M6" s="31">
        <v>6</v>
      </c>
      <c r="N6" s="31">
        <f>IF(Tabla152[[#This Row],[Posición3]]=0,0,0.975^(Tabla152[[#This Row],[Posición3]]-1)*3000)</f>
        <v>2643.2870800781247</v>
      </c>
      <c r="O6" s="31"/>
      <c r="P6" s="31">
        <f>IF(Tabla152[[#This Row],[Posición4]]=0,0,0.975^(Tabla152[[#This Row],[Posición4]]-1)*3000)</f>
        <v>0</v>
      </c>
      <c r="Q6" s="31"/>
      <c r="R6" s="31">
        <f>IF(Tabla152[[#This Row],[Posición5]]=0,0,0.975^(Tabla152[[#This Row],[Posición5]]-1)*3000)</f>
        <v>0</v>
      </c>
      <c r="S6" s="31"/>
      <c r="T6" s="31">
        <f>IF(Tabla152[[#This Row],[Posición6]]=0,0,0.975^(Tabla152[[#This Row],[Posición6]]-1)*6000)</f>
        <v>0</v>
      </c>
      <c r="U6" s="31">
        <f>SUM(Tabla152[[#This Row],[Puntaje]],Tabla152[[#This Row],[Puntaje2]],Tabla152[[#This Row],[Puntaje3]],Tabla152[[#This Row],[Puntaje4]],Tabla152[[#This Row],[puntaje5]],Tabla152[[#This Row],[Puntaje6]])</f>
        <v>5354.3507519531249</v>
      </c>
    </row>
    <row r="7" spans="1:21" s="11" customFormat="1" ht="16" x14ac:dyDescent="0.2">
      <c r="B7" s="17" t="s">
        <v>169</v>
      </c>
      <c r="C7" s="17" t="s">
        <v>254</v>
      </c>
      <c r="D7" s="18" t="s">
        <v>2</v>
      </c>
      <c r="E7" s="11" t="s">
        <v>276</v>
      </c>
      <c r="F7" s="19" t="s">
        <v>276</v>
      </c>
      <c r="G7" s="20">
        <v>41169</v>
      </c>
      <c r="H7" s="15" t="s">
        <v>305</v>
      </c>
      <c r="J7" s="11">
        <f>IF(Tabla152[[#This Row],[Posicion 1]]=0,0,0.975^(Tabla152[[#This Row],[Posicion 1]]-1)*3000)</f>
        <v>0</v>
      </c>
      <c r="L7" s="11">
        <f>IF(Tabla152[[#This Row],[Posición2]]=0,0,0.975^(Tabla152[[#This Row],[Posición2]]-1)*3000)</f>
        <v>0</v>
      </c>
      <c r="N7" s="11">
        <f>IF(Tabla152[[#This Row],[Posición3]]=0,0,0.975^(Tabla152[[#This Row],[Posición3]]-1)*3000)</f>
        <v>0</v>
      </c>
      <c r="P7" s="11">
        <f>IF(Tabla152[[#This Row],[Posición4]]=0,0,0.975^(Tabla152[[#This Row],[Posición4]]-1)*3000)</f>
        <v>0</v>
      </c>
      <c r="R7" s="11">
        <f>IF(Tabla152[[#This Row],[Posición5]]=0,0,0.975^(Tabla152[[#This Row],[Posición5]]-1)*3000)</f>
        <v>0</v>
      </c>
      <c r="S7" s="18">
        <v>9</v>
      </c>
      <c r="T7" s="11">
        <f>IF(Tabla152[[#This Row],[Posición6]]=0,0,0.975^(Tabla152[[#This Row],[Posición6]]-1)*6000)</f>
        <v>4899.9108219735708</v>
      </c>
      <c r="U7" s="29">
        <f>SUM(Tabla152[[#This Row],[Puntaje]],Tabla152[[#This Row],[Puntaje2]],Tabla152[[#This Row],[Puntaje3]],Tabla152[[#This Row],[Puntaje4]],Tabla152[[#This Row],[puntaje5]],Tabla152[[#This Row],[Puntaje6]])</f>
        <v>4899.9108219735708</v>
      </c>
    </row>
    <row r="8" spans="1:21" s="11" customFormat="1" ht="16" x14ac:dyDescent="0.2">
      <c r="B8" s="17" t="s">
        <v>31</v>
      </c>
      <c r="C8" s="17" t="s">
        <v>185</v>
      </c>
      <c r="D8" s="11" t="s">
        <v>2</v>
      </c>
      <c r="E8" s="11" t="s">
        <v>213</v>
      </c>
      <c r="F8" s="18" t="s">
        <v>213</v>
      </c>
      <c r="G8" s="10">
        <v>40590</v>
      </c>
      <c r="H8" s="15" t="s">
        <v>305</v>
      </c>
      <c r="J8" s="11">
        <f>IF(Tabla152[[#This Row],[Posicion 1]]=0,0,0.975^(Tabla152[[#This Row],[Posicion 1]]-1)*3000)</f>
        <v>0</v>
      </c>
      <c r="L8" s="11">
        <f>IF(Tabla152[[#This Row],[Posición2]]=0,0,0.975^(Tabla152[[#This Row],[Posición2]]-1)*3000)</f>
        <v>0</v>
      </c>
      <c r="M8" s="18">
        <v>1</v>
      </c>
      <c r="N8" s="11">
        <f>IF(Tabla152[[#This Row],[Posición3]]=0,0,0.975^(Tabla152[[#This Row],[Posición3]]-1)*3000)</f>
        <v>3000</v>
      </c>
      <c r="P8" s="11">
        <f>IF(Tabla152[[#This Row],[Posición4]]=0,0,0.975^(Tabla152[[#This Row],[Posición4]]-1)*3000)</f>
        <v>0</v>
      </c>
      <c r="R8" s="11">
        <f>IF(Tabla152[[#This Row],[Posición5]]=0,0,0.975^(Tabla152[[#This Row],[Posición5]]-1)*3000)</f>
        <v>0</v>
      </c>
      <c r="T8" s="11">
        <f>IF(Tabla152[[#This Row],[Posición6]]=0,0,0.975^(Tabla152[[#This Row],[Posición6]]-1)*6000)</f>
        <v>0</v>
      </c>
      <c r="U8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9" spans="1:21" s="11" customFormat="1" ht="16" x14ac:dyDescent="0.2">
      <c r="B9" s="21" t="s">
        <v>16</v>
      </c>
      <c r="C9" s="22" t="s">
        <v>84</v>
      </c>
      <c r="D9" s="11" t="s">
        <v>2</v>
      </c>
      <c r="E9" s="11" t="s">
        <v>234</v>
      </c>
      <c r="F9" s="14" t="s">
        <v>234</v>
      </c>
      <c r="G9" s="10">
        <v>41206</v>
      </c>
      <c r="H9" s="15" t="s">
        <v>305</v>
      </c>
      <c r="J9" s="11">
        <f>IF(Tabla152[[#This Row],[Posicion 1]]=0,0,0.975^(Tabla152[[#This Row],[Posicion 1]]-1)*3000)</f>
        <v>0</v>
      </c>
      <c r="K9" s="11">
        <v>3</v>
      </c>
      <c r="L9" s="11">
        <f>IF(Tabla152[[#This Row],[Posición2]]=0,0,0.975^(Tabla152[[#This Row],[Posición2]]-1)*3000)</f>
        <v>2851.875</v>
      </c>
      <c r="N9" s="11">
        <f>IF(Tabla152[[#This Row],[Posición3]]=0,0,0.975^(Tabla152[[#This Row],[Posición3]]-1)*3000)</f>
        <v>0</v>
      </c>
      <c r="P9" s="11">
        <f>IF(Tabla152[[#This Row],[Posición4]]=0,0,0.975^(Tabla152[[#This Row],[Posición4]]-1)*3000)</f>
        <v>0</v>
      </c>
      <c r="R9" s="11">
        <f>IF(Tabla152[[#This Row],[Posición5]]=0,0,0.975^(Tabla152[[#This Row],[Posición5]]-1)*3000)</f>
        <v>0</v>
      </c>
      <c r="T9" s="11">
        <f>IF(Tabla152[[#This Row],[Posición6]]=0,0,0.975^(Tabla152[[#This Row],[Posición6]]-1)*6000)</f>
        <v>0</v>
      </c>
      <c r="U9" s="29">
        <f>SUM(Tabla152[[#This Row],[Puntaje]],Tabla152[[#This Row],[Puntaje2]],Tabla152[[#This Row],[Puntaje3]],Tabla152[[#This Row],[Puntaje4]],Tabla152[[#This Row],[puntaje5]],Tabla152[[#This Row],[Puntaje6]])</f>
        <v>2851.875</v>
      </c>
    </row>
    <row r="10" spans="1:21" s="11" customFormat="1" ht="16" x14ac:dyDescent="0.2">
      <c r="B10" s="17" t="s">
        <v>171</v>
      </c>
      <c r="C10" s="17" t="s">
        <v>53</v>
      </c>
      <c r="D10" s="11" t="s">
        <v>2</v>
      </c>
      <c r="E10" s="11" t="s">
        <v>214</v>
      </c>
      <c r="F10" s="18" t="s">
        <v>214</v>
      </c>
      <c r="G10" s="10">
        <v>40830</v>
      </c>
      <c r="H10" s="15" t="s">
        <v>305</v>
      </c>
      <c r="J10" s="11">
        <f>IF(Tabla152[[#This Row],[Posicion 1]]=0,0,0.975^(Tabla152[[#This Row],[Posicion 1]]-1)*3000)</f>
        <v>0</v>
      </c>
      <c r="L10" s="11">
        <f>IF(Tabla152[[#This Row],[Posición2]]=0,0,0.975^(Tabla152[[#This Row],[Posición2]]-1)*3000)</f>
        <v>0</v>
      </c>
      <c r="M10" s="18">
        <v>5</v>
      </c>
      <c r="N10" s="11">
        <f>IF(Tabla152[[#This Row],[Posición3]]=0,0,0.975^(Tabla152[[#This Row],[Posición3]]-1)*3000)</f>
        <v>2711.0636718749997</v>
      </c>
      <c r="P10" s="11">
        <f>IF(Tabla152[[#This Row],[Posición4]]=0,0,0.975^(Tabla152[[#This Row],[Posición4]]-1)*3000)</f>
        <v>0</v>
      </c>
      <c r="R10" s="11">
        <f>IF(Tabla152[[#This Row],[Posición5]]=0,0,0.975^(Tabla152[[#This Row],[Posición5]]-1)*3000)</f>
        <v>0</v>
      </c>
      <c r="T10" s="11">
        <f>IF(Tabla152[[#This Row],[Posición6]]=0,0,0.975^(Tabla152[[#This Row],[Posición6]]-1)*6000)</f>
        <v>0</v>
      </c>
      <c r="U10" s="29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11" spans="1:21" ht="16" x14ac:dyDescent="0.2">
      <c r="A11" s="11"/>
      <c r="B11" s="17" t="s">
        <v>167</v>
      </c>
      <c r="C11" s="17" t="s">
        <v>186</v>
      </c>
      <c r="D11" s="11" t="s">
        <v>2</v>
      </c>
      <c r="E11" s="11" t="s">
        <v>215</v>
      </c>
      <c r="F11" s="18" t="s">
        <v>215</v>
      </c>
      <c r="G11" s="10">
        <v>41171</v>
      </c>
      <c r="H11" s="15" t="s">
        <v>305</v>
      </c>
      <c r="I11" s="11"/>
      <c r="J11" s="11">
        <f>IF(Tabla152[[#This Row],[Posicion 1]]=0,0,0.975^(Tabla152[[#This Row],[Posicion 1]]-1)*3000)</f>
        <v>0</v>
      </c>
      <c r="K11" s="11"/>
      <c r="L11" s="11">
        <f>IF(Tabla152[[#This Row],[Posición2]]=0,0,0.975^(Tabla152[[#This Row],[Posición2]]-1)*3000)</f>
        <v>0</v>
      </c>
      <c r="M11" s="18">
        <v>12</v>
      </c>
      <c r="N11" s="11">
        <f>IF(Tabla152[[#This Row],[Posición3]]=0,0,0.975^(Tabla152[[#This Row],[Posición3]]-1)*3000)</f>
        <v>2270.7641410050796</v>
      </c>
      <c r="O11" s="11"/>
      <c r="P11" s="11">
        <f>IF(Tabla152[[#This Row],[Posición4]]=0,0,0.975^(Tabla152[[#This Row],[Posición4]]-1)*3000)</f>
        <v>0</v>
      </c>
      <c r="Q11" s="11"/>
      <c r="R11" s="11">
        <f>IF(Tabla152[[#This Row],[Posición5]]=0,0,0.975^(Tabla152[[#This Row],[Posición5]]-1)*3000)</f>
        <v>0</v>
      </c>
      <c r="S11" s="11"/>
      <c r="T11" s="11">
        <f>IF(Tabla152[[#This Row],[Posición6]]=0,0,0.975^(Tabla152[[#This Row],[Posición6]]-1)*6000)</f>
        <v>0</v>
      </c>
      <c r="U11" s="29">
        <f>SUM(Tabla152[[#This Row],[Puntaje]],Tabla152[[#This Row],[Puntaje2]],Tabla152[[#This Row],[Puntaje3]],Tabla152[[#This Row],[Puntaje4]],Tabla152[[#This Row],[puntaje5]],Tabla152[[#This Row],[Puntaje6]])</f>
        <v>2270.7641410050796</v>
      </c>
    </row>
    <row r="12" spans="1:21" ht="16" x14ac:dyDescent="0.2">
      <c r="A12" s="11"/>
      <c r="B12" s="17" t="s">
        <v>172</v>
      </c>
      <c r="C12" s="17" t="s">
        <v>187</v>
      </c>
      <c r="D12" s="11" t="s">
        <v>2</v>
      </c>
      <c r="E12" s="11" t="s">
        <v>216</v>
      </c>
      <c r="F12" s="18" t="s">
        <v>216</v>
      </c>
      <c r="G12" s="10">
        <v>41060</v>
      </c>
      <c r="H12" s="15" t="s">
        <v>305</v>
      </c>
      <c r="I12" s="11"/>
      <c r="J12" s="11">
        <f>IF(Tabla152[[#This Row],[Posicion 1]]=0,0,0.975^(Tabla152[[#This Row],[Posicion 1]]-1)*3000)</f>
        <v>0</v>
      </c>
      <c r="K12" s="11"/>
      <c r="L12" s="11">
        <f>IF(Tabla152[[#This Row],[Posición2]]=0,0,0.975^(Tabla152[[#This Row],[Posición2]]-1)*3000)</f>
        <v>0</v>
      </c>
      <c r="M12" s="18">
        <v>13</v>
      </c>
      <c r="N12" s="11">
        <f>IF(Tabla152[[#This Row],[Posición3]]=0,0,0.975^(Tabla152[[#This Row],[Posición3]]-1)*3000)</f>
        <v>2213.9950374799528</v>
      </c>
      <c r="O12" s="11"/>
      <c r="P12" s="11">
        <f>IF(Tabla152[[#This Row],[Posición4]]=0,0,0.975^(Tabla152[[#This Row],[Posición4]]-1)*3000)</f>
        <v>0</v>
      </c>
      <c r="Q12" s="11"/>
      <c r="R12" s="11">
        <f>IF(Tabla152[[#This Row],[Posición5]]=0,0,0.975^(Tabla152[[#This Row],[Posición5]]-1)*3000)</f>
        <v>0</v>
      </c>
      <c r="S12" s="11"/>
      <c r="T12" s="11">
        <f>IF(Tabla152[[#This Row],[Posición6]]=0,0,0.975^(Tabla152[[#This Row],[Posición6]]-1)*6000)</f>
        <v>0</v>
      </c>
      <c r="U12" s="29">
        <f>SUM(Tabla152[[#This Row],[Puntaje]],Tabla152[[#This Row],[Puntaje2]],Tabla152[[#This Row],[Puntaje3]],Tabla152[[#This Row],[Puntaje4]],Tabla152[[#This Row],[puntaje5]],Tabla152[[#This Row],[Puntaje6]])</f>
        <v>2213.9950374799528</v>
      </c>
    </row>
    <row r="13" spans="1:21" ht="16" x14ac:dyDescent="0.2">
      <c r="A13" s="11"/>
      <c r="B13" s="17" t="s">
        <v>120</v>
      </c>
      <c r="C13" s="17" t="s">
        <v>188</v>
      </c>
      <c r="D13" s="11" t="s">
        <v>2</v>
      </c>
      <c r="E13" s="11" t="s">
        <v>217</v>
      </c>
      <c r="F13" s="18" t="s">
        <v>217</v>
      </c>
      <c r="G13" s="10">
        <v>41233</v>
      </c>
      <c r="H13" s="15" t="s">
        <v>305</v>
      </c>
      <c r="I13" s="11"/>
      <c r="J13" s="11">
        <f>IF(Tabla152[[#This Row],[Posicion 1]]=0,0,0.975^(Tabla152[[#This Row],[Posicion 1]]-1)*3000)</f>
        <v>0</v>
      </c>
      <c r="K13" s="11"/>
      <c r="L13" s="11">
        <f>IF(Tabla152[[#This Row],[Posición2]]=0,0,0.975^(Tabla152[[#This Row],[Posición2]]-1)*3000)</f>
        <v>0</v>
      </c>
      <c r="M13" s="18">
        <v>16</v>
      </c>
      <c r="N13" s="11">
        <f>IF(Tabla152[[#This Row],[Posición3]]=0,0,0.975^(Tabla152[[#This Row],[Posición3]]-1)*3000)</f>
        <v>2052.0620566917701</v>
      </c>
      <c r="O13" s="11"/>
      <c r="P13" s="11">
        <f>IF(Tabla152[[#This Row],[Posición4]]=0,0,0.975^(Tabla152[[#This Row],[Posición4]]-1)*3000)</f>
        <v>0</v>
      </c>
      <c r="Q13" s="11"/>
      <c r="R13" s="11">
        <f>IF(Tabla152[[#This Row],[Posición5]]=0,0,0.975^(Tabla152[[#This Row],[Posición5]]-1)*3000)</f>
        <v>0</v>
      </c>
      <c r="S13" s="11"/>
      <c r="T13" s="11">
        <f>IF(Tabla152[[#This Row],[Posición6]]=0,0,0.975^(Tabla152[[#This Row],[Posición6]]-1)*6000)</f>
        <v>0</v>
      </c>
      <c r="U13" s="29">
        <f>SUM(Tabla152[[#This Row],[Puntaje]],Tabla152[[#This Row],[Puntaje2]],Tabla152[[#This Row],[Puntaje3]],Tabla152[[#This Row],[Puntaje4]],Tabla152[[#This Row],[puntaje5]],Tabla152[[#This Row],[Puntaje6]])</f>
        <v>2052.0620566917701</v>
      </c>
    </row>
    <row r="14" spans="1:21" ht="16" x14ac:dyDescent="0.2">
      <c r="A14" s="11"/>
      <c r="B14" s="17" t="s">
        <v>173</v>
      </c>
      <c r="C14" s="17" t="s">
        <v>189</v>
      </c>
      <c r="D14" s="11" t="s">
        <v>2</v>
      </c>
      <c r="E14" s="11" t="s">
        <v>218</v>
      </c>
      <c r="F14" s="18" t="s">
        <v>218</v>
      </c>
      <c r="G14" s="10">
        <v>41159</v>
      </c>
      <c r="H14" s="15" t="s">
        <v>305</v>
      </c>
      <c r="I14" s="11"/>
      <c r="J14" s="11">
        <f>IF(Tabla152[[#This Row],[Posicion 1]]=0,0,0.975^(Tabla152[[#This Row],[Posicion 1]]-1)*3000)</f>
        <v>0</v>
      </c>
      <c r="K14" s="11"/>
      <c r="L14" s="11">
        <f>IF(Tabla152[[#This Row],[Posición2]]=0,0,0.975^(Tabla152[[#This Row],[Posición2]]-1)*3000)</f>
        <v>0</v>
      </c>
      <c r="M14" s="18">
        <v>17</v>
      </c>
      <c r="N14" s="11">
        <f>IF(Tabla152[[#This Row],[Posición3]]=0,0,0.975^(Tabla152[[#This Row],[Posición3]]-1)*3000)</f>
        <v>2000.7605052744761</v>
      </c>
      <c r="O14" s="11"/>
      <c r="P14" s="11">
        <f>IF(Tabla152[[#This Row],[Posición4]]=0,0,0.975^(Tabla152[[#This Row],[Posición4]]-1)*3000)</f>
        <v>0</v>
      </c>
      <c r="Q14" s="11"/>
      <c r="R14" s="11">
        <f>IF(Tabla152[[#This Row],[Posición5]]=0,0,0.975^(Tabla152[[#This Row],[Posición5]]-1)*3000)</f>
        <v>0</v>
      </c>
      <c r="S14" s="11"/>
      <c r="T14" s="11">
        <f>IF(Tabla152[[#This Row],[Posición6]]=0,0,0.975^(Tabla152[[#This Row],[Posición6]]-1)*6000)</f>
        <v>0</v>
      </c>
      <c r="U14" s="29">
        <f>SUM(Tabla152[[#This Row],[Puntaje]],Tabla152[[#This Row],[Puntaje2]],Tabla152[[#This Row],[Puntaje3]],Tabla152[[#This Row],[Puntaje4]],Tabla152[[#This Row],[puntaje5]],Tabla152[[#This Row],[Puntaje6]])</f>
        <v>2000.7605052744761</v>
      </c>
    </row>
    <row r="15" spans="1:21" s="6" customFormat="1" x14ac:dyDescent="0.2">
      <c r="A15" s="11">
        <v>2</v>
      </c>
      <c r="B15" s="42" t="s">
        <v>240</v>
      </c>
      <c r="C15" s="42" t="s">
        <v>241</v>
      </c>
      <c r="D15" s="31" t="s">
        <v>2</v>
      </c>
      <c r="E15" s="31" t="s">
        <v>236</v>
      </c>
      <c r="F15" s="39" t="s">
        <v>236</v>
      </c>
      <c r="G15" s="40"/>
      <c r="H15" s="39" t="s">
        <v>87</v>
      </c>
      <c r="I15" s="31"/>
      <c r="J15" s="31">
        <f>IF(Tabla152[[#This Row],[Posicion 1]]=0,0,0.975^(Tabla152[[#This Row],[Posicion 1]]-1)*3000)</f>
        <v>0</v>
      </c>
      <c r="K15" s="31"/>
      <c r="L15" s="31">
        <f>IF(Tabla152[[#This Row],[Posición2]]=0,0,0.975^(Tabla152[[#This Row],[Posición2]]-1)*3000)</f>
        <v>0</v>
      </c>
      <c r="M15" s="31"/>
      <c r="N15" s="31">
        <f>IF(Tabla152[[#This Row],[Posición3]]=0,0,0.975^(Tabla152[[#This Row],[Posición3]]-1)*3000)</f>
        <v>0</v>
      </c>
      <c r="O15" s="43">
        <v>2</v>
      </c>
      <c r="P15" s="31">
        <f>IF(Tabla152[[#This Row],[Posición4]]=0,0,0.975^(Tabla152[[#This Row],[Posición4]]-1)*3000)</f>
        <v>2925</v>
      </c>
      <c r="Q15" s="31">
        <v>1</v>
      </c>
      <c r="R15" s="31">
        <f>IF(Tabla152[[#This Row],[Posición5]]=0,0,0.975^(Tabla152[[#This Row],[Posición5]]-1)*3000)</f>
        <v>3000</v>
      </c>
      <c r="S15" s="31"/>
      <c r="T15" s="31"/>
      <c r="U15" s="31">
        <f>SUM(Tabla152[[#This Row],[Puntaje]],Tabla152[[#This Row],[Puntaje2]],Tabla152[[#This Row],[Puntaje3]],Tabla152[[#This Row],[Puntaje4]],Tabla152[[#This Row],[puntaje5]],Tabla152[[#This Row],[Puntaje6]])</f>
        <v>5925</v>
      </c>
    </row>
    <row r="16" spans="1:21" x14ac:dyDescent="0.2">
      <c r="A16" s="11"/>
      <c r="B16" s="17" t="s">
        <v>156</v>
      </c>
      <c r="C16" s="17" t="s">
        <v>272</v>
      </c>
      <c r="D16" s="18" t="s">
        <v>2</v>
      </c>
      <c r="E16" s="11" t="s">
        <v>289</v>
      </c>
      <c r="F16" s="19" t="s">
        <v>289</v>
      </c>
      <c r="G16" s="20">
        <v>32815</v>
      </c>
      <c r="H16" s="18" t="s">
        <v>87</v>
      </c>
      <c r="I16" s="11"/>
      <c r="J16" s="11">
        <f>IF(Tabla152[[#This Row],[Posicion 1]]=0,0,0.975^(Tabla152[[#This Row],[Posicion 1]]-1)*3000)</f>
        <v>0</v>
      </c>
      <c r="K16" s="11"/>
      <c r="L16" s="11">
        <f>IF(Tabla152[[#This Row],[Posición2]]=0,0,0.975^(Tabla152[[#This Row],[Posición2]]-1)*3000)</f>
        <v>0</v>
      </c>
      <c r="M16" s="11"/>
      <c r="N16" s="11">
        <f>IF(Tabla152[[#This Row],[Posición3]]=0,0,0.975^(Tabla152[[#This Row],[Posición3]]-1)*3000)</f>
        <v>0</v>
      </c>
      <c r="O16" s="11"/>
      <c r="P16" s="11">
        <f>IF(Tabla152[[#This Row],[Posición4]]=0,0,0.975^(Tabla152[[#This Row],[Posición4]]-1)*3000)</f>
        <v>0</v>
      </c>
      <c r="Q16" s="11"/>
      <c r="R16" s="11">
        <f>IF(Tabla152[[#This Row],[Posición5]]=0,0,0.975^(Tabla152[[#This Row],[Posición5]]-1)*3000)</f>
        <v>0</v>
      </c>
      <c r="S16" s="18">
        <v>2</v>
      </c>
      <c r="T16" s="11">
        <f>IF(Tabla152[[#This Row],[Posición6]]=0,0,0.975^(Tabla152[[#This Row],[Posición6]]-1)*6000)</f>
        <v>5850</v>
      </c>
      <c r="U16" s="11">
        <f>SUM(Tabla152[[#This Row],[Puntaje]],Tabla152[[#This Row],[Puntaje2]],Tabla152[[#This Row],[Puntaje3]],Tabla152[[#This Row],[Puntaje4]],Tabla152[[#This Row],[puntaje5]],Tabla152[[#This Row],[Puntaje6]])</f>
        <v>5850</v>
      </c>
    </row>
    <row r="17" spans="1:21" s="6" customFormat="1" x14ac:dyDescent="0.2">
      <c r="A17" s="11"/>
      <c r="B17" s="17" t="s">
        <v>273</v>
      </c>
      <c r="C17" s="17" t="s">
        <v>274</v>
      </c>
      <c r="D17" s="18" t="s">
        <v>2</v>
      </c>
      <c r="E17" s="11" t="s">
        <v>290</v>
      </c>
      <c r="F17" s="19" t="s">
        <v>290</v>
      </c>
      <c r="G17" s="20">
        <v>32084</v>
      </c>
      <c r="H17" s="18" t="s">
        <v>87</v>
      </c>
      <c r="I17" s="11"/>
      <c r="J17" s="11">
        <f>IF(Tabla152[[#This Row],[Posicion 1]]=0,0,0.975^(Tabla152[[#This Row],[Posicion 1]]-1)*3000)</f>
        <v>0</v>
      </c>
      <c r="K17" s="11"/>
      <c r="L17" s="11">
        <f>IF(Tabla152[[#This Row],[Posición2]]=0,0,0.975^(Tabla152[[#This Row],[Posición2]]-1)*3000)</f>
        <v>0</v>
      </c>
      <c r="M17" s="11"/>
      <c r="N17" s="11">
        <f>IF(Tabla152[[#This Row],[Posición3]]=0,0,0.975^(Tabla152[[#This Row],[Posición3]]-1)*3000)</f>
        <v>0</v>
      </c>
      <c r="O17" s="11"/>
      <c r="P17" s="11">
        <f>IF(Tabla152[[#This Row],[Posición4]]=0,0,0.975^(Tabla152[[#This Row],[Posición4]]-1)*3000)</f>
        <v>0</v>
      </c>
      <c r="Q17" s="11"/>
      <c r="R17" s="11">
        <f>IF(Tabla152[[#This Row],[Posición5]]=0,0,0.975^(Tabla152[[#This Row],[Posición5]]-1)*3000)</f>
        <v>0</v>
      </c>
      <c r="S17" s="18">
        <v>3</v>
      </c>
      <c r="T17" s="11">
        <f>IF(Tabla152[[#This Row],[Posición6]]=0,0,0.975^(Tabla152[[#This Row],[Posición6]]-1)*6000)</f>
        <v>5703.75</v>
      </c>
      <c r="U17" s="29">
        <f>SUM(Tabla152[[#This Row],[Puntaje]],Tabla152[[#This Row],[Puntaje2]],Tabla152[[#This Row],[Puntaje3]],Tabla152[[#This Row],[Puntaje4]],Tabla152[[#This Row],[puntaje5]],Tabla152[[#This Row],[Puntaje6]])</f>
        <v>5703.75</v>
      </c>
    </row>
    <row r="18" spans="1:21" s="6" customFormat="1" x14ac:dyDescent="0.2">
      <c r="A18" s="11"/>
      <c r="B18" s="17" t="s">
        <v>180</v>
      </c>
      <c r="C18" s="17" t="s">
        <v>198</v>
      </c>
      <c r="D18" s="11" t="s">
        <v>2</v>
      </c>
      <c r="E18" s="11" t="s">
        <v>229</v>
      </c>
      <c r="F18" s="18" t="s">
        <v>229</v>
      </c>
      <c r="G18" s="10">
        <v>31981</v>
      </c>
      <c r="H18" s="18" t="s">
        <v>87</v>
      </c>
      <c r="I18" s="11"/>
      <c r="J18" s="11">
        <f>IF(Tabla152[[#This Row],[Posicion 1]]=0,0,0.975^(Tabla152[[#This Row],[Posicion 1]]-1)*3000)</f>
        <v>0</v>
      </c>
      <c r="K18" s="11"/>
      <c r="L18" s="11">
        <f>IF(Tabla152[[#This Row],[Posición2]]=0,0,0.975^(Tabla152[[#This Row],[Posición2]]-1)*3000)</f>
        <v>0</v>
      </c>
      <c r="M18" s="18">
        <v>1</v>
      </c>
      <c r="N18" s="11">
        <f>IF(Tabla152[[#This Row],[Posición3]]=0,0,0.975^(Tabla152[[#This Row],[Posición3]]-1)*3000)</f>
        <v>3000</v>
      </c>
      <c r="O18" s="11"/>
      <c r="P18" s="11">
        <f>IF(Tabla152[[#This Row],[Posición4]]=0,0,0.975^(Tabla152[[#This Row],[Posición4]]-1)*3000)</f>
        <v>0</v>
      </c>
      <c r="Q18" s="11"/>
      <c r="R18" s="11">
        <f>IF(Tabla152[[#This Row],[Posición5]]=0,0,0.975^(Tabla152[[#This Row],[Posición5]]-1)*3000)</f>
        <v>0</v>
      </c>
      <c r="S18" s="11"/>
      <c r="T18" s="11">
        <f>IF(Tabla152[[#This Row],[Posición6]]=0,0,0.975^(Tabla152[[#This Row],[Posición6]]-1)*6000)</f>
        <v>0</v>
      </c>
      <c r="U18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19" spans="1:21" s="6" customFormat="1" x14ac:dyDescent="0.2">
      <c r="A19" s="11"/>
      <c r="B19" s="17" t="s">
        <v>181</v>
      </c>
      <c r="C19" s="17" t="s">
        <v>199</v>
      </c>
      <c r="D19" s="11" t="s">
        <v>2</v>
      </c>
      <c r="E19" s="11" t="s">
        <v>230</v>
      </c>
      <c r="F19" s="18" t="s">
        <v>230</v>
      </c>
      <c r="G19" s="10">
        <v>31519</v>
      </c>
      <c r="H19" s="18" t="s">
        <v>87</v>
      </c>
      <c r="I19" s="11"/>
      <c r="J19" s="11">
        <f>IF(Tabla152[[#This Row],[Posicion 1]]=0,0,0.975^(Tabla152[[#This Row],[Posicion 1]]-1)*3000)</f>
        <v>0</v>
      </c>
      <c r="K19" s="11"/>
      <c r="L19" s="11">
        <f>IF(Tabla152[[#This Row],[Posición2]]=0,0,0.975^(Tabla152[[#This Row],[Posición2]]-1)*3000)</f>
        <v>0</v>
      </c>
      <c r="M19" s="18">
        <v>2</v>
      </c>
      <c r="N19" s="11">
        <f>IF(Tabla152[[#This Row],[Posición3]]=0,0,0.975^(Tabla152[[#This Row],[Posición3]]-1)*3000)</f>
        <v>2925</v>
      </c>
      <c r="O19" s="11"/>
      <c r="P19" s="11">
        <f>IF(Tabla152[[#This Row],[Posición4]]=0,0,0.975^(Tabla152[[#This Row],[Posición4]]-1)*3000)</f>
        <v>0</v>
      </c>
      <c r="Q19" s="11"/>
      <c r="R19" s="11">
        <f>IF(Tabla152[[#This Row],[Posición5]]=0,0,0.975^(Tabla152[[#This Row],[Posición5]]-1)*3000)</f>
        <v>0</v>
      </c>
      <c r="S19" s="11"/>
      <c r="T19" s="11">
        <f>IF(Tabla152[[#This Row],[Posición6]]=0,0,0.975^(Tabla152[[#This Row],[Posición6]]-1)*6000)</f>
        <v>0</v>
      </c>
      <c r="U19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20" spans="1:21" s="6" customFormat="1" x14ac:dyDescent="0.2">
      <c r="A20" s="11"/>
      <c r="B20" s="17" t="s">
        <v>115</v>
      </c>
      <c r="C20" s="17" t="s">
        <v>200</v>
      </c>
      <c r="D20" s="11" t="s">
        <v>2</v>
      </c>
      <c r="E20" s="11" t="s">
        <v>231</v>
      </c>
      <c r="F20" s="18" t="s">
        <v>231</v>
      </c>
      <c r="G20" s="10">
        <v>31750</v>
      </c>
      <c r="H20" s="18" t="s">
        <v>87</v>
      </c>
      <c r="I20" s="11"/>
      <c r="J20" s="11">
        <f>IF(Tabla152[[#This Row],[Posicion 1]]=0,0,0.975^(Tabla152[[#This Row],[Posicion 1]]-1)*3000)</f>
        <v>0</v>
      </c>
      <c r="K20" s="11"/>
      <c r="L20" s="11">
        <f>IF(Tabla152[[#This Row],[Posición2]]=0,0,0.975^(Tabla152[[#This Row],[Posición2]]-1)*3000)</f>
        <v>0</v>
      </c>
      <c r="M20" s="18">
        <v>4</v>
      </c>
      <c r="N20" s="11">
        <f>IF(Tabla152[[#This Row],[Posición3]]=0,0,0.975^(Tabla152[[#This Row],[Posición3]]-1)*3000)</f>
        <v>2780.578125</v>
      </c>
      <c r="O20" s="11"/>
      <c r="P20" s="11">
        <f>IF(Tabla152[[#This Row],[Posición4]]=0,0,0.975^(Tabla152[[#This Row],[Posición4]]-1)*3000)</f>
        <v>0</v>
      </c>
      <c r="Q20" s="11"/>
      <c r="R20" s="11">
        <f>IF(Tabla152[[#This Row],[Posición5]]=0,0,0.975^(Tabla152[[#This Row],[Posición5]]-1)*3000)</f>
        <v>0</v>
      </c>
      <c r="S20" s="11"/>
      <c r="T20" s="11">
        <f>IF(Tabla152[[#This Row],[Posición6]]=0,0,0.975^(Tabla152[[#This Row],[Posición6]]-1)*6000)</f>
        <v>0</v>
      </c>
      <c r="U20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1" spans="1:21" x14ac:dyDescent="0.2">
      <c r="A21" s="11"/>
      <c r="B21" s="23" t="s">
        <v>242</v>
      </c>
      <c r="C21" s="23" t="s">
        <v>243</v>
      </c>
      <c r="D21" s="11" t="s">
        <v>2</v>
      </c>
      <c r="E21" s="11" t="s">
        <v>237</v>
      </c>
      <c r="F21" s="18" t="s">
        <v>237</v>
      </c>
      <c r="G21" s="20"/>
      <c r="H21" s="18" t="s">
        <v>87</v>
      </c>
      <c r="I21" s="11"/>
      <c r="J21" s="11">
        <f>IF(Tabla152[[#This Row],[Posicion 1]]=0,0,0.975^(Tabla152[[#This Row],[Posicion 1]]-1)*3000)</f>
        <v>0</v>
      </c>
      <c r="K21" s="11"/>
      <c r="L21" s="11">
        <f>IF(Tabla152[[#This Row],[Posición2]]=0,0,0.975^(Tabla152[[#This Row],[Posición2]]-1)*3000)</f>
        <v>0</v>
      </c>
      <c r="M21" s="11"/>
      <c r="N21" s="11">
        <f>IF(Tabla152[[#This Row],[Posición3]]=0,0,0.975^(Tabla152[[#This Row],[Posición3]]-1)*3000)</f>
        <v>0</v>
      </c>
      <c r="O21" s="24">
        <v>6</v>
      </c>
      <c r="P21" s="11">
        <f>IF(Tabla152[[#This Row],[Posición4]]=0,0,0.975^(Tabla152[[#This Row],[Posición4]]-1)*3000)</f>
        <v>2643.2870800781247</v>
      </c>
      <c r="Q21" s="11"/>
      <c r="R21" s="11">
        <f>IF(Tabla152[[#This Row],[Posición5]]=0,0,0.975^(Tabla152[[#This Row],[Posición5]]-1)*3000)</f>
        <v>0</v>
      </c>
      <c r="S21" s="11"/>
      <c r="T21" s="11">
        <f>IF(Tabla152[[#This Row],[Posición6]]=0,0,0.975^(Tabla152[[#This Row],[Posición6]]-1)*6000)</f>
        <v>0</v>
      </c>
      <c r="U21" s="29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22" spans="1:21" s="6" customFormat="1" ht="16" x14ac:dyDescent="0.2">
      <c r="A22" s="11"/>
      <c r="B22" s="13" t="s">
        <v>122</v>
      </c>
      <c r="C22" s="13" t="s">
        <v>123</v>
      </c>
      <c r="D22" s="11" t="s">
        <v>2</v>
      </c>
      <c r="E22" s="11" t="s">
        <v>94</v>
      </c>
      <c r="F22" s="9" t="s">
        <v>94</v>
      </c>
      <c r="G22" s="10">
        <v>32650</v>
      </c>
      <c r="H22" s="18" t="s">
        <v>87</v>
      </c>
      <c r="I22" s="16">
        <v>12</v>
      </c>
      <c r="J22" s="11">
        <f>IF(Tabla152[[#This Row],[Posicion 1]]=0,0,0.975^(Tabla152[[#This Row],[Posicion 1]]-1)*3000)</f>
        <v>2270.7641410050796</v>
      </c>
      <c r="K22" s="11"/>
      <c r="L22" s="11">
        <f>IF(Tabla152[[#This Row],[Posición2]]=0,0,0.975^(Tabla152[[#This Row],[Posición2]]-1)*3000)</f>
        <v>0</v>
      </c>
      <c r="M22" s="11"/>
      <c r="N22" s="11">
        <f>IF(Tabla152[[#This Row],[Posición3]]=0,0,0.975^(Tabla152[[#This Row],[Posición3]]-1)*3000)</f>
        <v>0</v>
      </c>
      <c r="O22" s="11"/>
      <c r="P22" s="11">
        <f>IF(Tabla152[[#This Row],[Posición4]]=0,0,0.975^(Tabla152[[#This Row],[Posición4]]-1)*3000)</f>
        <v>0</v>
      </c>
      <c r="Q22" s="11"/>
      <c r="R22" s="11">
        <f>IF(Tabla152[[#This Row],[Posición5]]=0,0,0.975^(Tabla152[[#This Row],[Posición5]]-1)*3000)</f>
        <v>0</v>
      </c>
      <c r="S22" s="11"/>
      <c r="T22" s="11">
        <f>IF(Tabla152[[#This Row],[Posición6]]=0,0,0.975^(Tabla152[[#This Row],[Posición6]]-1)*6000)</f>
        <v>0</v>
      </c>
      <c r="U22" s="29">
        <f>SUM(Tabla152[[#This Row],[Puntaje]],Tabla152[[#This Row],[Puntaje2]],Tabla152[[#This Row],[Puntaje3]],Tabla152[[#This Row],[Puntaje4]],Tabla152[[#This Row],[puntaje5]],Tabla152[[#This Row],[Puntaje6]])</f>
        <v>2270.7641410050796</v>
      </c>
    </row>
    <row r="23" spans="1:21" x14ac:dyDescent="0.2">
      <c r="A23" s="11"/>
      <c r="B23" s="23" t="s">
        <v>246</v>
      </c>
      <c r="C23" s="23" t="s">
        <v>247</v>
      </c>
      <c r="D23" s="11" t="s">
        <v>2</v>
      </c>
      <c r="E23" s="11" t="s">
        <v>239</v>
      </c>
      <c r="F23" s="18" t="s">
        <v>239</v>
      </c>
      <c r="G23" s="20"/>
      <c r="H23" s="18" t="s">
        <v>87</v>
      </c>
      <c r="I23" s="11"/>
      <c r="J23" s="11">
        <f>IF(Tabla152[[#This Row],[Posicion 1]]=0,0,0.975^(Tabla152[[#This Row],[Posicion 1]]-1)*3000)</f>
        <v>0</v>
      </c>
      <c r="K23" s="11"/>
      <c r="L23" s="11">
        <f>IF(Tabla152[[#This Row],[Posición2]]=0,0,0.975^(Tabla152[[#This Row],[Posición2]]-1)*3000)</f>
        <v>0</v>
      </c>
      <c r="M23" s="11"/>
      <c r="N23" s="11">
        <f>IF(Tabla152[[#This Row],[Posición3]]=0,0,0.975^(Tabla152[[#This Row],[Posición3]]-1)*3000)</f>
        <v>0</v>
      </c>
      <c r="O23" s="24">
        <v>15</v>
      </c>
      <c r="P23" s="11">
        <f>IF(Tabla152[[#This Row],[Posición4]]=0,0,0.975^(Tabla152[[#This Row],[Posición4]]-1)*3000)</f>
        <v>2104.6790325043798</v>
      </c>
      <c r="Q23" s="11"/>
      <c r="R23" s="11">
        <f>IF(Tabla152[[#This Row],[Posición5]]=0,0,0.975^(Tabla152[[#This Row],[Posición5]]-1)*3000)</f>
        <v>0</v>
      </c>
      <c r="S23" s="11"/>
      <c r="T23" s="11">
        <f>IF(Tabla152[[#This Row],[Posición6]]=0,0,0.975^(Tabla152[[#This Row],[Posición6]]-1)*6000)</f>
        <v>0</v>
      </c>
      <c r="U23" s="29">
        <f>SUM(Tabla152[[#This Row],[Puntaje]],Tabla152[[#This Row],[Puntaje2]],Tabla152[[#This Row],[Puntaje3]],Tabla152[[#This Row],[Puntaje4]],Tabla152[[#This Row],[puntaje5]],Tabla152[[#This Row],[Puntaje6]])</f>
        <v>2104.6790325043798</v>
      </c>
    </row>
    <row r="24" spans="1:21" x14ac:dyDescent="0.2">
      <c r="A24" s="11"/>
      <c r="B24" s="17" t="s">
        <v>301</v>
      </c>
      <c r="C24" s="17" t="s">
        <v>302</v>
      </c>
      <c r="D24" s="18" t="s">
        <v>2</v>
      </c>
      <c r="E24" s="11" t="s">
        <v>296</v>
      </c>
      <c r="F24" s="26" t="s">
        <v>296</v>
      </c>
      <c r="G24" s="20">
        <v>30016</v>
      </c>
      <c r="H24" s="18" t="s">
        <v>88</v>
      </c>
      <c r="I24" s="11"/>
      <c r="J24" s="11">
        <f>IF(Tabla152[[#This Row],[Posicion 1]]=0,0,0.975^(Tabla152[[#This Row],[Posicion 1]]-1)*3000)</f>
        <v>0</v>
      </c>
      <c r="K24" s="11"/>
      <c r="L24" s="11">
        <f>IF(Tabla152[[#This Row],[Posición2]]=0,0,0.975^(Tabla152[[#This Row],[Posición2]]-1)*3000)</f>
        <v>0</v>
      </c>
      <c r="M24" s="11"/>
      <c r="N24" s="11">
        <f>IF(Tabla152[[#This Row],[Posición3]]=0,0,0.975^(Tabla152[[#This Row],[Posición3]]-1)*3000)</f>
        <v>0</v>
      </c>
      <c r="O24" s="11"/>
      <c r="P24" s="11">
        <f>IF(Tabla152[[#This Row],[Posición4]]=0,0,0.975^(Tabla152[[#This Row],[Posición4]]-1)*3000)</f>
        <v>0</v>
      </c>
      <c r="Q24" s="11">
        <v>1</v>
      </c>
      <c r="R24" s="11">
        <f>IF(Tabla152[[#This Row],[Posición5]]=0,0,0.975^(Tabla152[[#This Row],[Posición5]]-1)*3000)</f>
        <v>3000</v>
      </c>
      <c r="S24" s="11"/>
      <c r="T24" s="11">
        <f>IF(Tabla152[[#This Row],[Posición6]]=0,0,0.975^(Tabla152[[#This Row],[Posición6]]-1)*6000)</f>
        <v>0</v>
      </c>
      <c r="U24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25" spans="1:21" s="6" customFormat="1" ht="16" x14ac:dyDescent="0.2">
      <c r="A25" s="11"/>
      <c r="B25" s="21" t="s">
        <v>162</v>
      </c>
      <c r="C25" s="22" t="s">
        <v>161</v>
      </c>
      <c r="D25" s="11" t="s">
        <v>2</v>
      </c>
      <c r="E25" s="11" t="s">
        <v>313</v>
      </c>
      <c r="F25" s="14" t="s">
        <v>210</v>
      </c>
      <c r="G25" s="10">
        <v>30302</v>
      </c>
      <c r="H25" s="18" t="s">
        <v>88</v>
      </c>
      <c r="I25" s="11"/>
      <c r="J25" s="11">
        <f>IF(Tabla152[[#This Row],[Posicion 1]]=0,0,0.975^(Tabla152[[#This Row],[Posicion 1]]-1)*3000)</f>
        <v>0</v>
      </c>
      <c r="K25" s="25">
        <v>2</v>
      </c>
      <c r="L25" s="11">
        <f>IF(Tabla152[[#This Row],[Posición2]]=0,0,0.975^(Tabla152[[#This Row],[Posición2]]-1)*3000)</f>
        <v>2925</v>
      </c>
      <c r="M25" s="11"/>
      <c r="N25" s="11">
        <f>IF(Tabla152[[#This Row],[Posición3]]=0,0,0.975^(Tabla152[[#This Row],[Posición3]]-1)*3000)</f>
        <v>0</v>
      </c>
      <c r="O25" s="11"/>
      <c r="P25" s="11">
        <f>IF(Tabla152[[#This Row],[Posición4]]=0,0,0.975^(Tabla152[[#This Row],[Posición4]]-1)*3000)</f>
        <v>0</v>
      </c>
      <c r="Q25" s="11"/>
      <c r="R25" s="11">
        <f>IF(Tabla152[[#This Row],[Posición5]]=0,0,0.975^(Tabla152[[#This Row],[Posición5]]-1)*3000)</f>
        <v>0</v>
      </c>
      <c r="S25" s="11"/>
      <c r="T25" s="11">
        <f>IF(Tabla152[[#This Row],[Posición6]]=0,0,0.975^(Tabla152[[#This Row],[Posición6]]-1)*6000)</f>
        <v>0</v>
      </c>
      <c r="U25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26" spans="1:21" x14ac:dyDescent="0.2">
      <c r="A26" s="11"/>
      <c r="B26" s="17" t="s">
        <v>112</v>
      </c>
      <c r="C26" s="17" t="s">
        <v>201</v>
      </c>
      <c r="D26" s="11" t="s">
        <v>2</v>
      </c>
      <c r="E26" s="11" t="s">
        <v>232</v>
      </c>
      <c r="F26" s="18" t="s">
        <v>232</v>
      </c>
      <c r="G26" s="10">
        <v>30266</v>
      </c>
      <c r="H26" s="18" t="s">
        <v>88</v>
      </c>
      <c r="I26" s="11"/>
      <c r="J26" s="11">
        <f>IF(Tabla152[[#This Row],[Posicion 1]]=0,0,0.975^(Tabla152[[#This Row],[Posicion 1]]-1)*3000)</f>
        <v>0</v>
      </c>
      <c r="K26" s="11"/>
      <c r="L26" s="11">
        <f>IF(Tabla152[[#This Row],[Posición2]]=0,0,0.975^(Tabla152[[#This Row],[Posición2]]-1)*3000)</f>
        <v>0</v>
      </c>
      <c r="M26" s="18">
        <v>2</v>
      </c>
      <c r="N26" s="11">
        <f>IF(Tabla152[[#This Row],[Posición3]]=0,0,0.975^(Tabla152[[#This Row],[Posición3]]-1)*3000)</f>
        <v>2925</v>
      </c>
      <c r="O26" s="11"/>
      <c r="P26" s="11">
        <f>IF(Tabla152[[#This Row],[Posición4]]=0,0,0.975^(Tabla152[[#This Row],[Posición4]]-1)*3000)</f>
        <v>0</v>
      </c>
      <c r="Q26" s="11"/>
      <c r="R26" s="11">
        <f>IF(Tabla152[[#This Row],[Posición5]]=0,0,0.975^(Tabla152[[#This Row],[Posición5]]-1)*3000)</f>
        <v>0</v>
      </c>
      <c r="S26" s="11"/>
      <c r="T26" s="11">
        <f>IF(Tabla152[[#This Row],[Posición6]]=0,0,0.975^(Tabla152[[#This Row],[Posición6]]-1)*6000)</f>
        <v>0</v>
      </c>
      <c r="U26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27" spans="1:21" x14ac:dyDescent="0.2">
      <c r="A27" s="11"/>
      <c r="B27" s="17" t="s">
        <v>303</v>
      </c>
      <c r="C27" s="17" t="s">
        <v>184</v>
      </c>
      <c r="D27" s="18" t="s">
        <v>2</v>
      </c>
      <c r="E27" s="11" t="s">
        <v>298</v>
      </c>
      <c r="F27" s="26" t="s">
        <v>298</v>
      </c>
      <c r="G27" s="20">
        <v>31000</v>
      </c>
      <c r="H27" s="18" t="s">
        <v>88</v>
      </c>
      <c r="I27" s="11"/>
      <c r="J27" s="11">
        <f>IF(Tabla152[[#This Row],[Posicion 1]]=0,0,0.975^(Tabla152[[#This Row],[Posicion 1]]-1)*3000)</f>
        <v>0</v>
      </c>
      <c r="K27" s="11"/>
      <c r="L27" s="11">
        <f>IF(Tabla152[[#This Row],[Posición2]]=0,0,0.975^(Tabla152[[#This Row],[Posición2]]-1)*3000)</f>
        <v>0</v>
      </c>
      <c r="M27" s="11"/>
      <c r="N27" s="11">
        <f>IF(Tabla152[[#This Row],[Posición3]]=0,0,0.975^(Tabla152[[#This Row],[Posición3]]-1)*3000)</f>
        <v>0</v>
      </c>
      <c r="O27" s="11"/>
      <c r="P27" s="11">
        <f>IF(Tabla152[[#This Row],[Posición4]]=0,0,0.975^(Tabla152[[#This Row],[Posición4]]-1)*3000)</f>
        <v>0</v>
      </c>
      <c r="Q27" s="11">
        <v>4</v>
      </c>
      <c r="R27" s="11">
        <f>IF(Tabla152[[#This Row],[Posición5]]=0,0,0.975^(Tabla152[[#This Row],[Posición5]]-1)*3000)</f>
        <v>2780.578125</v>
      </c>
      <c r="S27" s="11"/>
      <c r="T27" s="11">
        <f>IF(Tabla152[[#This Row],[Posición6]]=0,0,0.975^(Tabla152[[#This Row],[Posición6]]-1)*6000)</f>
        <v>0</v>
      </c>
      <c r="U27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8" spans="1:21" ht="16" x14ac:dyDescent="0.2">
      <c r="A28" s="11"/>
      <c r="B28" s="21" t="s">
        <v>159</v>
      </c>
      <c r="C28" s="22" t="s">
        <v>158</v>
      </c>
      <c r="D28" s="11" t="s">
        <v>2</v>
      </c>
      <c r="E28" s="11" t="s">
        <v>208</v>
      </c>
      <c r="F28" s="14" t="s">
        <v>208</v>
      </c>
      <c r="G28" s="10">
        <v>29346</v>
      </c>
      <c r="H28" s="18" t="s">
        <v>88</v>
      </c>
      <c r="I28" s="11"/>
      <c r="J28" s="11">
        <f>IF(Tabla152[[#This Row],[Posicion 1]]=0,0,0.975^(Tabla152[[#This Row],[Posicion 1]]-1)*3000)</f>
        <v>0</v>
      </c>
      <c r="K28" s="25"/>
      <c r="L28" s="11">
        <f>IF(Tabla152[[#This Row],[Posición2]]=0,0,0.975^(Tabla152[[#This Row],[Posición2]]-1)*3000)</f>
        <v>0</v>
      </c>
      <c r="M28" s="11"/>
      <c r="N28" s="11">
        <f>IF(Tabla152[[#This Row],[Posición3]]=0,0,0.975^(Tabla152[[#This Row],[Posición3]]-1)*3000)</f>
        <v>0</v>
      </c>
      <c r="O28" s="11"/>
      <c r="P28" s="11">
        <f>IF(Tabla152[[#This Row],[Posición4]]=0,0,0.975^(Tabla152[[#This Row],[Posición4]]-1)*3000)</f>
        <v>0</v>
      </c>
      <c r="Q28" s="11"/>
      <c r="R28" s="11">
        <f>IF(Tabla152[[#This Row],[Posición5]]=0,0,0.975^(Tabla152[[#This Row],[Posición5]]-1)*3000)</f>
        <v>0</v>
      </c>
      <c r="S28" s="11"/>
      <c r="T28" s="11">
        <f>IF(Tabla152[[#This Row],[Posición6]]=0,0,0.975^(Tabla152[[#This Row],[Posición6]]-1)*6000)</f>
        <v>0</v>
      </c>
      <c r="U28" s="29">
        <f>SUM(Tabla152[[#This Row],[Puntaje]],Tabla152[[#This Row],[Puntaje2]],Tabla152[[#This Row],[Puntaje3]],Tabla152[[#This Row],[Puntaje4]],Tabla152[[#This Row],[puntaje5]],Tabla152[[#This Row],[Puntaje6]])</f>
        <v>0</v>
      </c>
    </row>
    <row r="29" spans="1:21" s="6" customFormat="1" ht="16" x14ac:dyDescent="0.2">
      <c r="A29" s="11"/>
      <c r="B29" s="30" t="s">
        <v>40</v>
      </c>
      <c r="C29" s="30" t="s">
        <v>41</v>
      </c>
      <c r="D29" s="31" t="s">
        <v>2</v>
      </c>
      <c r="E29" s="31" t="s">
        <v>68</v>
      </c>
      <c r="F29" s="32" t="s">
        <v>68</v>
      </c>
      <c r="G29" s="33">
        <v>39847</v>
      </c>
      <c r="H29" s="36" t="s">
        <v>168</v>
      </c>
      <c r="I29" s="35">
        <v>1</v>
      </c>
      <c r="J29" s="31">
        <f>IF(Tabla152[[#This Row],[Posicion 1]]=0,0,0.975^(Tabla152[[#This Row],[Posicion 1]]-1)*3000)</f>
        <v>3000</v>
      </c>
      <c r="K29" s="31">
        <v>2</v>
      </c>
      <c r="L29" s="31">
        <f>IF(Tabla152[[#This Row],[Posición2]]=0,0,0.975^(Tabla152[[#This Row],[Posición2]]-1)*3000)</f>
        <v>2925</v>
      </c>
      <c r="M29" s="31">
        <v>2</v>
      </c>
      <c r="N29" s="31">
        <f>IF(Tabla152[[#This Row],[Posición3]]=0,0,0.975^(Tabla152[[#This Row],[Posición3]]-1)*3000)</f>
        <v>2925</v>
      </c>
      <c r="O29" s="31"/>
      <c r="P29" s="31">
        <f>IF(Tabla152[[#This Row],[Posición4]]=0,0,0.975^(Tabla152[[#This Row],[Posición4]]-1)*3000)</f>
        <v>0</v>
      </c>
      <c r="Q29" s="31"/>
      <c r="R29" s="31">
        <f>IF(Tabla152[[#This Row],[Posición5]]=0,0,0.975^(Tabla152[[#This Row],[Posición5]]-1)*3000)</f>
        <v>0</v>
      </c>
      <c r="S29" s="31">
        <v>3</v>
      </c>
      <c r="T29" s="31">
        <f>IF(Tabla152[[#This Row],[Posición6]]=0,0,0.975^(Tabla152[[#This Row],[Posición6]]-1)*6000)</f>
        <v>5703.75</v>
      </c>
      <c r="U29" s="31">
        <f>SUM(Tabla152[[#This Row],[Puntaje]],Tabla152[[#This Row],[Puntaje2]],Tabla152[[#This Row],[Puntaje3]],Tabla152[[#This Row],[Puntaje4]],Tabla152[[#This Row],[puntaje5]],Tabla152[[#This Row],[Puntaje6]])</f>
        <v>14553.75</v>
      </c>
    </row>
    <row r="30" spans="1:21" ht="16" x14ac:dyDescent="0.2">
      <c r="A30" s="11"/>
      <c r="B30" s="30" t="s">
        <v>44</v>
      </c>
      <c r="C30" s="30" t="s">
        <v>45</v>
      </c>
      <c r="D30" s="31" t="s">
        <v>2</v>
      </c>
      <c r="E30" s="31" t="s">
        <v>70</v>
      </c>
      <c r="F30" s="32" t="s">
        <v>70</v>
      </c>
      <c r="G30" s="33">
        <v>39871</v>
      </c>
      <c r="H30" s="36" t="s">
        <v>168</v>
      </c>
      <c r="I30" s="35">
        <v>3</v>
      </c>
      <c r="J30" s="31">
        <f>IF(Tabla152[[#This Row],[Posicion 1]]=0,0,0.975^(Tabla152[[#This Row],[Posicion 1]]-1)*3000)</f>
        <v>2851.875</v>
      </c>
      <c r="K30" s="31">
        <v>1</v>
      </c>
      <c r="L30" s="31">
        <f>IF(Tabla152[[#This Row],[Posición2]]=0,0,0.975^(Tabla152[[#This Row],[Posición2]]-1)*3000)</f>
        <v>3000</v>
      </c>
      <c r="M30" s="31">
        <v>1</v>
      </c>
      <c r="N30" s="31">
        <f>IF(Tabla152[[#This Row],[Posición3]]=0,0,0.975^(Tabla152[[#This Row],[Posición3]]-1)*3000)</f>
        <v>3000</v>
      </c>
      <c r="O30" s="31"/>
      <c r="P30" s="31">
        <f>IF(Tabla152[[#This Row],[Posición4]]=0,0,0.975^(Tabla152[[#This Row],[Posición4]]-1)*3000)</f>
        <v>0</v>
      </c>
      <c r="Q30" s="31"/>
      <c r="R30" s="31">
        <f>IF(Tabla152[[#This Row],[Posición5]]=0,0,0.975^(Tabla152[[#This Row],[Posición5]]-1)*3000)</f>
        <v>0</v>
      </c>
      <c r="S30" s="31">
        <v>4</v>
      </c>
      <c r="T30" s="31">
        <f>IF(Tabla152[[#This Row],[Posición6]]=0,0,0.975^(Tabla152[[#This Row],[Posición6]]-1)*6000)</f>
        <v>5561.15625</v>
      </c>
      <c r="U30" s="31">
        <f>SUM(Tabla152[[#This Row],[Puntaje]],Tabla152[[#This Row],[Puntaje2]],Tabla152[[#This Row],[Puntaje3]],Tabla152[[#This Row],[Puntaje4]],Tabla152[[#This Row],[puntaje5]],Tabla152[[#This Row],[Puntaje6]])</f>
        <v>14413.03125</v>
      </c>
    </row>
    <row r="31" spans="1:21" s="6" customFormat="1" ht="16" x14ac:dyDescent="0.2">
      <c r="A31" s="11"/>
      <c r="B31" s="30" t="s">
        <v>54</v>
      </c>
      <c r="C31" s="30" t="s">
        <v>27</v>
      </c>
      <c r="D31" s="31" t="s">
        <v>2</v>
      </c>
      <c r="E31" s="31" t="s">
        <v>75</v>
      </c>
      <c r="F31" s="32" t="s">
        <v>75</v>
      </c>
      <c r="G31" s="37"/>
      <c r="H31" s="36" t="s">
        <v>168</v>
      </c>
      <c r="I31" s="35">
        <v>8</v>
      </c>
      <c r="J31" s="31">
        <f>IF(Tabla152[[#This Row],[Posicion 1]]=0,0,0.975^(Tabla152[[#This Row],[Posicion 1]]-1)*3000)</f>
        <v>2512.7747804992669</v>
      </c>
      <c r="K31" s="31">
        <v>5</v>
      </c>
      <c r="L31" s="31">
        <f>IF(Tabla152[[#This Row],[Posición2]]=0,0,0.975^(Tabla152[[#This Row],[Posición2]]-1)*3000)</f>
        <v>2711.0636718749997</v>
      </c>
      <c r="M31" s="31">
        <v>8</v>
      </c>
      <c r="N31" s="31">
        <f>IF(Tabla152[[#This Row],[Posición3]]=0,0,0.975^(Tabla152[[#This Row],[Posición3]]-1)*3000)</f>
        <v>2512.7747804992669</v>
      </c>
      <c r="O31" s="31"/>
      <c r="P31" s="31">
        <f>IF(Tabla152[[#This Row],[Posición4]]=0,0,0.975^(Tabla152[[#This Row],[Posición4]]-1)*3000)</f>
        <v>0</v>
      </c>
      <c r="Q31" s="31"/>
      <c r="R31" s="31">
        <f>IF(Tabla152[[#This Row],[Posición5]]=0,0,0.975^(Tabla152[[#This Row],[Posición5]]-1)*3000)</f>
        <v>0</v>
      </c>
      <c r="S31" s="31">
        <v>16</v>
      </c>
      <c r="T31" s="31">
        <f>IF(Tabla152[[#This Row],[Posición6]]=0,0,0.975^(Tabla152[[#This Row],[Posición6]]-1)*6000)</f>
        <v>4104.1241133835401</v>
      </c>
      <c r="U31" s="31">
        <f>SUM(Tabla152[[#This Row],[Puntaje]],Tabla152[[#This Row],[Puntaje2]],Tabla152[[#This Row],[Puntaje3]],Tabla152[[#This Row],[Puntaje4]],Tabla152[[#This Row],[puntaje5]],Tabla152[[#This Row],[Puntaje6]])</f>
        <v>11840.737346257072</v>
      </c>
    </row>
    <row r="32" spans="1:21" ht="16" x14ac:dyDescent="0.2">
      <c r="A32" s="11"/>
      <c r="B32" s="13" t="s">
        <v>55</v>
      </c>
      <c r="C32" s="13" t="s">
        <v>30</v>
      </c>
      <c r="D32" s="11" t="s">
        <v>2</v>
      </c>
      <c r="E32" s="11" t="s">
        <v>76</v>
      </c>
      <c r="F32" s="14" t="s">
        <v>76</v>
      </c>
      <c r="G32" s="28"/>
      <c r="H32" s="27" t="s">
        <v>168</v>
      </c>
      <c r="I32" s="16">
        <v>9</v>
      </c>
      <c r="J32" s="11">
        <f>IF(Tabla152[[#This Row],[Posicion 1]]=0,0,0.975^(Tabla152[[#This Row],[Posicion 1]]-1)*3000)</f>
        <v>2449.9554109867854</v>
      </c>
      <c r="K32" s="11"/>
      <c r="L32" s="11">
        <f>IF(Tabla152[[#This Row],[Posición2]]=0,0,0.975^(Tabla152[[#This Row],[Posición2]]-1)*3000)</f>
        <v>0</v>
      </c>
      <c r="M32" s="18">
        <v>6</v>
      </c>
      <c r="N32" s="11">
        <f>IF(Tabla152[[#This Row],[Posición3]]=0,0,0.975^(Tabla152[[#This Row],[Posición3]]-1)*3000)</f>
        <v>2643.2870800781247</v>
      </c>
      <c r="O32" s="11"/>
      <c r="P32" s="11">
        <f>IF(Tabla152[[#This Row],[Posición4]]=0,0,0.975^(Tabla152[[#This Row],[Posición4]]-1)*3000)</f>
        <v>0</v>
      </c>
      <c r="Q32" s="11"/>
      <c r="R32" s="11">
        <f>IF(Tabla152[[#This Row],[Posición5]]=0,0,0.975^(Tabla152[[#This Row],[Posición5]]-1)*3000)</f>
        <v>0</v>
      </c>
      <c r="S32" s="11">
        <v>3</v>
      </c>
      <c r="T32" s="11">
        <f>IF(Tabla152[[#This Row],[Posición6]]=0,0,0.975^(Tabla152[[#This Row],[Posición6]]-1)*6000)</f>
        <v>5703.75</v>
      </c>
      <c r="U32" s="29">
        <f>SUM(Tabla152[[#This Row],[Puntaje]],Tabla152[[#This Row],[Puntaje2]],Tabla152[[#This Row],[Puntaje3]],Tabla152[[#This Row],[Puntaje4]],Tabla152[[#This Row],[puntaje5]],Tabla152[[#This Row],[Puntaje6]])</f>
        <v>10796.99249106491</v>
      </c>
    </row>
    <row r="33" spans="1:21" s="6" customFormat="1" ht="16" x14ac:dyDescent="0.2">
      <c r="A33" s="11"/>
      <c r="B33" s="13" t="s">
        <v>56</v>
      </c>
      <c r="C33" s="13" t="s">
        <v>26</v>
      </c>
      <c r="D33" s="11" t="s">
        <v>2</v>
      </c>
      <c r="E33" s="11" t="s">
        <v>77</v>
      </c>
      <c r="F33" s="14" t="s">
        <v>77</v>
      </c>
      <c r="G33" s="28"/>
      <c r="H33" s="27" t="s">
        <v>168</v>
      </c>
      <c r="I33" s="16">
        <v>10</v>
      </c>
      <c r="J33" s="11">
        <f>IF(Tabla152[[#This Row],[Posicion 1]]=0,0,0.975^(Tabla152[[#This Row],[Posicion 1]]-1)*3000)</f>
        <v>2388.7065257121158</v>
      </c>
      <c r="K33" s="11"/>
      <c r="L33" s="11">
        <f>IF(Tabla152[[#This Row],[Posición2]]=0,0,0.975^(Tabla152[[#This Row],[Posición2]]-1)*3000)</f>
        <v>0</v>
      </c>
      <c r="M33" s="11">
        <v>4</v>
      </c>
      <c r="N33" s="11">
        <f>IF(Tabla152[[#This Row],[Posición3]]=0,0,0.975^(Tabla152[[#This Row],[Posición3]]-1)*3000)</f>
        <v>2780.578125</v>
      </c>
      <c r="O33" s="11"/>
      <c r="P33" s="11">
        <f>IF(Tabla152[[#This Row],[Posición4]]=0,0,0.975^(Tabla152[[#This Row],[Posición4]]-1)*3000)</f>
        <v>0</v>
      </c>
      <c r="Q33" s="11"/>
      <c r="R33" s="11">
        <f>IF(Tabla152[[#This Row],[Posición5]]=0,0,0.975^(Tabla152[[#This Row],[Posición5]]-1)*3000)</f>
        <v>0</v>
      </c>
      <c r="S33" s="11">
        <v>8</v>
      </c>
      <c r="T33" s="11">
        <f>IF(Tabla152[[#This Row],[Posición6]]=0,0,0.975^(Tabla152[[#This Row],[Posición6]]-1)*6000)</f>
        <v>5025.5495609985337</v>
      </c>
      <c r="U33" s="29">
        <f>SUM(Tabla152[[#This Row],[Puntaje]],Tabla152[[#This Row],[Puntaje2]],Tabla152[[#This Row],[Puntaje3]],Tabla152[[#This Row],[Puntaje4]],Tabla152[[#This Row],[puntaje5]],Tabla152[[#This Row],[Puntaje6]])</f>
        <v>10194.834211710649</v>
      </c>
    </row>
    <row r="34" spans="1:21" ht="16" x14ac:dyDescent="0.2">
      <c r="A34" s="11"/>
      <c r="B34" s="13" t="s">
        <v>60</v>
      </c>
      <c r="C34" s="13" t="s">
        <v>61</v>
      </c>
      <c r="D34" s="11" t="s">
        <v>2</v>
      </c>
      <c r="E34" s="11" t="s">
        <v>79</v>
      </c>
      <c r="F34" s="14" t="s">
        <v>79</v>
      </c>
      <c r="G34" s="28"/>
      <c r="H34" s="27" t="s">
        <v>168</v>
      </c>
      <c r="I34" s="16">
        <v>13</v>
      </c>
      <c r="J34" s="11">
        <f>IF(Tabla152[[#This Row],[Posicion 1]]=0,0,0.975^(Tabla152[[#This Row],[Posicion 1]]-1)*3000)</f>
        <v>2213.9950374799528</v>
      </c>
      <c r="K34" s="11"/>
      <c r="L34" s="11">
        <f>IF(Tabla152[[#This Row],[Posición2]]=0,0,0.975^(Tabla152[[#This Row],[Posición2]]-1)*3000)</f>
        <v>0</v>
      </c>
      <c r="M34" s="11">
        <v>13</v>
      </c>
      <c r="N34" s="11">
        <f>IF(Tabla152[[#This Row],[Posición3]]=0,0,0.975^(Tabla152[[#This Row],[Posición3]]-1)*3000)</f>
        <v>2213.9950374799528</v>
      </c>
      <c r="O34" s="11"/>
      <c r="P34" s="11">
        <f>IF(Tabla152[[#This Row],[Posición4]]=0,0,0.975^(Tabla152[[#This Row],[Posición4]]-1)*3000)</f>
        <v>0</v>
      </c>
      <c r="Q34" s="11"/>
      <c r="R34" s="11">
        <f>IF(Tabla152[[#This Row],[Posición5]]=0,0,0.975^(Tabla152[[#This Row],[Posición5]]-1)*3000)</f>
        <v>0</v>
      </c>
      <c r="S34" s="11">
        <v>4</v>
      </c>
      <c r="T34" s="11">
        <f>IF(Tabla152[[#This Row],[Posición6]]=0,0,0.975^(Tabla152[[#This Row],[Posición6]]-1)*6000)</f>
        <v>5561.15625</v>
      </c>
      <c r="U34" s="29">
        <f>SUM(Tabla152[[#This Row],[Puntaje]],Tabla152[[#This Row],[Puntaje2]],Tabla152[[#This Row],[Puntaje3]],Tabla152[[#This Row],[Puntaje4]],Tabla152[[#This Row],[puntaje5]],Tabla152[[#This Row],[Puntaje6]])</f>
        <v>9989.1463249599055</v>
      </c>
    </row>
    <row r="35" spans="1:21" s="7" customFormat="1" ht="16" x14ac:dyDescent="0.2">
      <c r="A35" s="11"/>
      <c r="B35" s="13" t="s">
        <v>50</v>
      </c>
      <c r="C35" s="13" t="s">
        <v>51</v>
      </c>
      <c r="D35" s="11" t="s">
        <v>2</v>
      </c>
      <c r="E35" s="11" t="s">
        <v>73</v>
      </c>
      <c r="F35" s="14" t="s">
        <v>73</v>
      </c>
      <c r="G35" s="28"/>
      <c r="H35" s="27" t="s">
        <v>168</v>
      </c>
      <c r="I35" s="16">
        <v>6</v>
      </c>
      <c r="J35" s="11">
        <f>IF(Tabla152[[#This Row],[Posicion 1]]=0,0,0.975^(Tabla152[[#This Row],[Posicion 1]]-1)*3000)</f>
        <v>2643.2870800781247</v>
      </c>
      <c r="K35" s="11"/>
      <c r="L35" s="11">
        <f>IF(Tabla152[[#This Row],[Posición2]]=0,0,0.975^(Tabla152[[#This Row],[Posición2]]-1)*3000)</f>
        <v>0</v>
      </c>
      <c r="M35" s="11">
        <v>3</v>
      </c>
      <c r="N35" s="11">
        <f>IF(Tabla152[[#This Row],[Posición3]]=0,0,0.975^(Tabla152[[#This Row],[Posición3]]-1)*3000)</f>
        <v>2851.875</v>
      </c>
      <c r="O35" s="11"/>
      <c r="P35" s="11">
        <f>IF(Tabla152[[#This Row],[Posición4]]=0,0,0.975^(Tabla152[[#This Row],[Posición4]]-1)*3000)</f>
        <v>0</v>
      </c>
      <c r="Q35" s="11"/>
      <c r="R35" s="11">
        <f>IF(Tabla152[[#This Row],[Posición5]]=0,0,0.975^(Tabla152[[#This Row],[Posición5]]-1)*3000)</f>
        <v>0</v>
      </c>
      <c r="S35" s="11">
        <v>13</v>
      </c>
      <c r="T35" s="11">
        <f>IF(Tabla152[[#This Row],[Posición6]]=0,0,0.975^(Tabla152[[#This Row],[Posición6]]-1)*6000)</f>
        <v>4427.9900749599055</v>
      </c>
      <c r="U35" s="29">
        <f>SUM(Tabla152[[#This Row],[Puntaje]],Tabla152[[#This Row],[Puntaje2]],Tabla152[[#This Row],[Puntaje3]],Tabla152[[#This Row],[Puntaje4]],Tabla152[[#This Row],[puntaje5]],Tabla152[[#This Row],[Puntaje6]])</f>
        <v>9923.1521550380312</v>
      </c>
    </row>
    <row r="36" spans="1:21" ht="16" x14ac:dyDescent="0.2">
      <c r="A36" s="11"/>
      <c r="B36" s="13" t="s">
        <v>63</v>
      </c>
      <c r="C36" s="13" t="s">
        <v>64</v>
      </c>
      <c r="D36" s="11" t="s">
        <v>2</v>
      </c>
      <c r="E36" s="11" t="s">
        <v>80</v>
      </c>
      <c r="F36" s="14" t="s">
        <v>80</v>
      </c>
      <c r="G36" s="28"/>
      <c r="H36" s="27" t="s">
        <v>168</v>
      </c>
      <c r="I36" s="16">
        <v>15</v>
      </c>
      <c r="J36" s="11">
        <f>IF(Tabla152[[#This Row],[Posicion 1]]=0,0,0.975^(Tabla152[[#This Row],[Posicion 1]]-1)*3000)</f>
        <v>2104.6790325043798</v>
      </c>
      <c r="K36" s="11"/>
      <c r="L36" s="11">
        <f>IF(Tabla152[[#This Row],[Posición2]]=0,0,0.975^(Tabla152[[#This Row],[Posición2]]-1)*3000)</f>
        <v>0</v>
      </c>
      <c r="M36" s="11">
        <v>11</v>
      </c>
      <c r="N36" s="11">
        <f>IF(Tabla152[[#This Row],[Posición3]]=0,0,0.975^(Tabla152[[#This Row],[Posición3]]-1)*3000)</f>
        <v>2328.9888625693125</v>
      </c>
      <c r="O36" s="11"/>
      <c r="P36" s="11">
        <f>IF(Tabla152[[#This Row],[Posición4]]=0,0,0.975^(Tabla152[[#This Row],[Posición4]]-1)*3000)</f>
        <v>0</v>
      </c>
      <c r="Q36" s="11"/>
      <c r="R36" s="11">
        <f>IF(Tabla152[[#This Row],[Posición5]]=0,0,0.975^(Tabla152[[#This Row],[Posición5]]-1)*3000)</f>
        <v>0</v>
      </c>
      <c r="S36" s="11">
        <v>5</v>
      </c>
      <c r="T36" s="11">
        <f>IF(Tabla152[[#This Row],[Posición6]]=0,0,0.975^(Tabla152[[#This Row],[Posición6]]-1)*6000)</f>
        <v>5422.1273437499995</v>
      </c>
      <c r="U36" s="29">
        <f>SUM(Tabla152[[#This Row],[Puntaje]],Tabla152[[#This Row],[Puntaje2]],Tabla152[[#This Row],[Puntaje3]],Tabla152[[#This Row],[Puntaje4]],Tabla152[[#This Row],[puntaje5]],Tabla152[[#This Row],[Puntaje6]])</f>
        <v>9855.7952388236918</v>
      </c>
    </row>
    <row r="37" spans="1:21" s="6" customFormat="1" ht="16" x14ac:dyDescent="0.2">
      <c r="A37" s="11"/>
      <c r="B37" s="13" t="s">
        <v>31</v>
      </c>
      <c r="C37" s="13" t="s">
        <v>64</v>
      </c>
      <c r="D37" s="11" t="s">
        <v>2</v>
      </c>
      <c r="E37" s="11" t="s">
        <v>81</v>
      </c>
      <c r="F37" s="14" t="s">
        <v>81</v>
      </c>
      <c r="G37" s="28"/>
      <c r="H37" s="27" t="s">
        <v>168</v>
      </c>
      <c r="I37" s="16">
        <v>16</v>
      </c>
      <c r="J37" s="11">
        <f>IF(Tabla152[[#This Row],[Posicion 1]]=0,0,0.975^(Tabla152[[#This Row],[Posicion 1]]-1)*3000)</f>
        <v>2052.0620566917701</v>
      </c>
      <c r="K37" s="11"/>
      <c r="L37" s="11">
        <f>IF(Tabla152[[#This Row],[Posición2]]=0,0,0.975^(Tabla152[[#This Row],[Posición2]]-1)*3000)</f>
        <v>0</v>
      </c>
      <c r="M37" s="11">
        <v>10</v>
      </c>
      <c r="N37" s="11">
        <f>IF(Tabla152[[#This Row],[Posición3]]=0,0,0.975^(Tabla152[[#This Row],[Posición3]]-1)*3000)</f>
        <v>2388.7065257121158</v>
      </c>
      <c r="O37" s="11"/>
      <c r="P37" s="11">
        <f>IF(Tabla152[[#This Row],[Posición4]]=0,0,0.975^(Tabla152[[#This Row],[Posición4]]-1)*3000)</f>
        <v>0</v>
      </c>
      <c r="Q37" s="11"/>
      <c r="R37" s="11">
        <f>IF(Tabla152[[#This Row],[Posición5]]=0,0,0.975^(Tabla152[[#This Row],[Posición5]]-1)*3000)</f>
        <v>0</v>
      </c>
      <c r="S37" s="11">
        <v>6</v>
      </c>
      <c r="T37" s="11">
        <f>IF(Tabla152[[#This Row],[Posición6]]=0,0,0.975^(Tabla152[[#This Row],[Posición6]]-1)*6000)</f>
        <v>5286.5741601562495</v>
      </c>
      <c r="U37" s="29">
        <f>SUM(Tabla152[[#This Row],[Puntaje]],Tabla152[[#This Row],[Puntaje2]],Tabla152[[#This Row],[Puntaje3]],Tabla152[[#This Row],[Puntaje4]],Tabla152[[#This Row],[puntaje5]],Tabla152[[#This Row],[Puntaje6]])</f>
        <v>9727.3427425601349</v>
      </c>
    </row>
    <row r="38" spans="1:21" ht="16" x14ac:dyDescent="0.2">
      <c r="A38" s="11"/>
      <c r="B38" s="13" t="s">
        <v>65</v>
      </c>
      <c r="C38" s="13" t="s">
        <v>66</v>
      </c>
      <c r="D38" s="11" t="s">
        <v>2</v>
      </c>
      <c r="E38" s="11" t="s">
        <v>82</v>
      </c>
      <c r="F38" s="14" t="s">
        <v>82</v>
      </c>
      <c r="G38" s="28"/>
      <c r="H38" s="27" t="s">
        <v>168</v>
      </c>
      <c r="I38" s="16">
        <v>19</v>
      </c>
      <c r="J38" s="11">
        <f>IF(Tabla152[[#This Row],[Posicion 1]]=0,0,0.975^(Tabla152[[#This Row],[Posicion 1]]-1)*3000)</f>
        <v>1901.9729553265486</v>
      </c>
      <c r="K38" s="11"/>
      <c r="L38" s="11">
        <f>IF(Tabla152[[#This Row],[Posición2]]=0,0,0.975^(Tabla152[[#This Row],[Posición2]]-1)*3000)</f>
        <v>0</v>
      </c>
      <c r="M38" s="11">
        <v>17</v>
      </c>
      <c r="N38" s="11">
        <f>IF(Tabla152[[#This Row],[Posición3]]=0,0,0.975^(Tabla152[[#This Row],[Posición3]]-1)*3000)</f>
        <v>2000.7605052744761</v>
      </c>
      <c r="O38" s="11"/>
      <c r="P38" s="11">
        <f>IF(Tabla152[[#This Row],[Posición4]]=0,0,0.975^(Tabla152[[#This Row],[Posición4]]-1)*3000)</f>
        <v>0</v>
      </c>
      <c r="Q38" s="11"/>
      <c r="R38" s="11">
        <f>IF(Tabla152[[#This Row],[Posición5]]=0,0,0.975^(Tabla152[[#This Row],[Posición5]]-1)*3000)</f>
        <v>0</v>
      </c>
      <c r="S38" s="11">
        <v>11</v>
      </c>
      <c r="T38" s="11">
        <f>IF(Tabla152[[#This Row],[Posición6]]=0,0,0.975^(Tabla152[[#This Row],[Posición6]]-1)*6000)</f>
        <v>4657.9777251386249</v>
      </c>
      <c r="U38" s="29">
        <f>SUM(Tabla152[[#This Row],[Puntaje]],Tabla152[[#This Row],[Puntaje2]],Tabla152[[#This Row],[Puntaje3]],Tabla152[[#This Row],[Puntaje4]],Tabla152[[#This Row],[puntaje5]],Tabla152[[#This Row],[Puntaje6]])</f>
        <v>8560.7111857396485</v>
      </c>
    </row>
    <row r="39" spans="1:21" s="6" customFormat="1" ht="16" x14ac:dyDescent="0.2">
      <c r="A39" s="11"/>
      <c r="B39" s="13" t="s">
        <v>42</v>
      </c>
      <c r="C39" s="13" t="s">
        <v>43</v>
      </c>
      <c r="D39" s="11" t="s">
        <v>2</v>
      </c>
      <c r="E39" s="11" t="s">
        <v>69</v>
      </c>
      <c r="F39" s="14" t="s">
        <v>69</v>
      </c>
      <c r="G39" s="28"/>
      <c r="H39" s="27" t="s">
        <v>168</v>
      </c>
      <c r="I39" s="16">
        <v>2</v>
      </c>
      <c r="J39" s="11">
        <f>IF(Tabla152[[#This Row],[Posicion 1]]=0,0,0.975^(Tabla152[[#This Row],[Posicion 1]]-1)*3000)</f>
        <v>2925</v>
      </c>
      <c r="K39" s="11"/>
      <c r="L39" s="11">
        <f>IF(Tabla152[[#This Row],[Posición2]]=0,0,0.975^(Tabla152[[#This Row],[Posición2]]-1)*3000)</f>
        <v>0</v>
      </c>
      <c r="M39" s="11"/>
      <c r="N39" s="11">
        <f>IF(Tabla152[[#This Row],[Posición3]]=0,0,0.975^(Tabla152[[#This Row],[Posición3]]-1)*3000)</f>
        <v>0</v>
      </c>
      <c r="O39" s="11"/>
      <c r="P39" s="11">
        <f>IF(Tabla152[[#This Row],[Posición4]]=0,0,0.975^(Tabla152[[#This Row],[Posición4]]-1)*3000)</f>
        <v>0</v>
      </c>
      <c r="Q39" s="11"/>
      <c r="R39" s="11">
        <f>IF(Tabla152[[#This Row],[Posición5]]=0,0,0.975^(Tabla152[[#This Row],[Posición5]]-1)*3000)</f>
        <v>0</v>
      </c>
      <c r="S39" s="11">
        <v>7</v>
      </c>
      <c r="T39" s="11">
        <f>IF(Tabla152[[#This Row],[Posición6]]=0,0,0.975^(Tabla152[[#This Row],[Posición6]]-1)*6000)</f>
        <v>5154.4098061523428</v>
      </c>
      <c r="U39" s="29">
        <f>SUM(Tabla152[[#This Row],[Puntaje]],Tabla152[[#This Row],[Puntaje2]],Tabla152[[#This Row],[Puntaje3]],Tabla152[[#This Row],[Puntaje4]],Tabla152[[#This Row],[puntaje5]],Tabla152[[#This Row],[Puntaje6]])</f>
        <v>8079.4098061523428</v>
      </c>
    </row>
    <row r="40" spans="1:21" ht="16" x14ac:dyDescent="0.2">
      <c r="A40" s="11"/>
      <c r="B40" s="13" t="s">
        <v>58</v>
      </c>
      <c r="C40" s="13" t="s">
        <v>59</v>
      </c>
      <c r="D40" s="11" t="s">
        <v>2</v>
      </c>
      <c r="E40" s="11" t="s">
        <v>78</v>
      </c>
      <c r="F40" s="14" t="s">
        <v>78</v>
      </c>
      <c r="G40" s="10">
        <v>39771</v>
      </c>
      <c r="H40" s="27" t="s">
        <v>168</v>
      </c>
      <c r="I40" s="16">
        <v>12</v>
      </c>
      <c r="J40" s="11">
        <f>IF(Tabla152[[#This Row],[Posicion 1]]=0,0,0.975^(Tabla152[[#This Row],[Posicion 1]]-1)*3000)</f>
        <v>2270.7641410050796</v>
      </c>
      <c r="K40" s="11">
        <v>2</v>
      </c>
      <c r="L40" s="11">
        <f>IF(Tabla152[[#This Row],[Posición2]]=0,0,0.975^(Tabla152[[#This Row],[Posición2]]-1)*3000)</f>
        <v>2925</v>
      </c>
      <c r="M40" s="11">
        <v>5</v>
      </c>
      <c r="N40" s="11">
        <f>IF(Tabla152[[#This Row],[Posición3]]=0,0,0.975^(Tabla152[[#This Row],[Posición3]]-1)*3000)</f>
        <v>2711.0636718749997</v>
      </c>
      <c r="O40" s="11"/>
      <c r="P40" s="11">
        <f>IF(Tabla152[[#This Row],[Posición4]]=0,0,0.975^(Tabla152[[#This Row],[Posición4]]-1)*3000)</f>
        <v>0</v>
      </c>
      <c r="Q40" s="11"/>
      <c r="R40" s="11">
        <f>IF(Tabla152[[#This Row],[Posición5]]=0,0,0.975^(Tabla152[[#This Row],[Posición5]]-1)*3000)</f>
        <v>0</v>
      </c>
      <c r="S40" s="11"/>
      <c r="T40" s="11">
        <f>IF(Tabla152[[#This Row],[Posición6]]=0,0,0.975^(Tabla152[[#This Row],[Posición6]]-1)*6000)</f>
        <v>0</v>
      </c>
      <c r="U40" s="29">
        <f>SUM(Tabla152[[#This Row],[Puntaje]],Tabla152[[#This Row],[Puntaje2]],Tabla152[[#This Row],[Puntaje3]],Tabla152[[#This Row],[Puntaje4]],Tabla152[[#This Row],[puntaje5]],Tabla152[[#This Row],[Puntaje6]])</f>
        <v>7906.8278128800794</v>
      </c>
    </row>
    <row r="41" spans="1:21" s="6" customFormat="1" ht="16" x14ac:dyDescent="0.2">
      <c r="A41" s="11"/>
      <c r="B41" s="13" t="s">
        <v>48</v>
      </c>
      <c r="C41" s="13" t="s">
        <v>49</v>
      </c>
      <c r="D41" s="11" t="s">
        <v>2</v>
      </c>
      <c r="E41" s="11" t="s">
        <v>72</v>
      </c>
      <c r="F41" s="14" t="s">
        <v>72</v>
      </c>
      <c r="G41" s="28"/>
      <c r="H41" s="27" t="s">
        <v>168</v>
      </c>
      <c r="I41" s="16">
        <v>5</v>
      </c>
      <c r="J41" s="11">
        <f>IF(Tabla152[[#This Row],[Posicion 1]]=0,0,0.975^(Tabla152[[#This Row],[Posicion 1]]-1)*3000)</f>
        <v>2711.0636718749997</v>
      </c>
      <c r="K41" s="11"/>
      <c r="L41" s="11">
        <f>IF(Tabla152[[#This Row],[Posición2]]=0,0,0.975^(Tabla152[[#This Row],[Posición2]]-1)*3000)</f>
        <v>0</v>
      </c>
      <c r="M41" s="11"/>
      <c r="N41" s="11">
        <f>IF(Tabla152[[#This Row],[Posición3]]=0,0,0.975^(Tabla152[[#This Row],[Posición3]]-1)*3000)</f>
        <v>0</v>
      </c>
      <c r="O41" s="11"/>
      <c r="P41" s="11">
        <f>IF(Tabla152[[#This Row],[Posición4]]=0,0,0.975^(Tabla152[[#This Row],[Posición4]]-1)*3000)</f>
        <v>0</v>
      </c>
      <c r="Q41" s="11"/>
      <c r="R41" s="11">
        <f>IF(Tabla152[[#This Row],[Posición5]]=0,0,0.975^(Tabla152[[#This Row],[Posición5]]-1)*3000)</f>
        <v>0</v>
      </c>
      <c r="S41" s="11">
        <v>7</v>
      </c>
      <c r="T41" s="11">
        <f>IF(Tabla152[[#This Row],[Posición6]]=0,0,0.975^(Tabla152[[#This Row],[Posición6]]-1)*6000)</f>
        <v>5154.4098061523428</v>
      </c>
      <c r="U41" s="29">
        <f>SUM(Tabla152[[#This Row],[Puntaje]],Tabla152[[#This Row],[Puntaje2]],Tabla152[[#This Row],[Puntaje3]],Tabla152[[#This Row],[Puntaje4]],Tabla152[[#This Row],[puntaje5]],Tabla152[[#This Row],[Puntaje6]])</f>
        <v>7865.4734780273429</v>
      </c>
    </row>
    <row r="42" spans="1:21" ht="16" x14ac:dyDescent="0.2">
      <c r="A42" s="11"/>
      <c r="B42" s="13" t="s">
        <v>46</v>
      </c>
      <c r="C42" s="13" t="s">
        <v>47</v>
      </c>
      <c r="D42" s="11" t="s">
        <v>2</v>
      </c>
      <c r="E42" s="11" t="s">
        <v>71</v>
      </c>
      <c r="F42" s="14" t="s">
        <v>71</v>
      </c>
      <c r="G42" s="28"/>
      <c r="H42" s="27" t="s">
        <v>168</v>
      </c>
      <c r="I42" s="16">
        <v>4</v>
      </c>
      <c r="J42" s="11">
        <f>IF(Tabla152[[#This Row],[Posicion 1]]=0,0,0.975^(Tabla152[[#This Row],[Posicion 1]]-1)*3000)</f>
        <v>2780.578125</v>
      </c>
      <c r="K42" s="11"/>
      <c r="L42" s="11">
        <f>IF(Tabla152[[#This Row],[Posición2]]=0,0,0.975^(Tabla152[[#This Row],[Posición2]]-1)*3000)</f>
        <v>0</v>
      </c>
      <c r="M42" s="11"/>
      <c r="N42" s="11">
        <f>IF(Tabla152[[#This Row],[Posición3]]=0,0,0.975^(Tabla152[[#This Row],[Posición3]]-1)*3000)</f>
        <v>0</v>
      </c>
      <c r="O42" s="11"/>
      <c r="P42" s="11">
        <f>IF(Tabla152[[#This Row],[Posición4]]=0,0,0.975^(Tabla152[[#This Row],[Posición4]]-1)*3000)</f>
        <v>0</v>
      </c>
      <c r="Q42" s="11"/>
      <c r="R42" s="11">
        <f>IF(Tabla152[[#This Row],[Posición5]]=0,0,0.975^(Tabla152[[#This Row],[Posición5]]-1)*3000)</f>
        <v>0</v>
      </c>
      <c r="S42" s="11">
        <v>12</v>
      </c>
      <c r="T42" s="11">
        <f>IF(Tabla152[[#This Row],[Posición6]]=0,0,0.975^(Tabla152[[#This Row],[Posición6]]-1)*6000)</f>
        <v>4541.5282820101593</v>
      </c>
      <c r="U42" s="29">
        <f>SUM(Tabla152[[#This Row],[Puntaje]],Tabla152[[#This Row],[Puntaje2]],Tabla152[[#This Row],[Puntaje3]],Tabla152[[#This Row],[Puntaje4]],Tabla152[[#This Row],[puntaje5]],Tabla152[[#This Row],[Puntaje6]])</f>
        <v>7322.1064070101593</v>
      </c>
    </row>
    <row r="43" spans="1:21" s="6" customFormat="1" ht="16" x14ac:dyDescent="0.2">
      <c r="A43" s="11"/>
      <c r="B43" s="13" t="s">
        <v>16</v>
      </c>
      <c r="C43" s="13" t="s">
        <v>17</v>
      </c>
      <c r="D43" s="11" t="s">
        <v>2</v>
      </c>
      <c r="E43" s="11" t="s">
        <v>314</v>
      </c>
      <c r="F43" s="14" t="s">
        <v>32</v>
      </c>
      <c r="G43" s="28"/>
      <c r="H43" s="27" t="s">
        <v>168</v>
      </c>
      <c r="I43" s="16">
        <v>1</v>
      </c>
      <c r="J43" s="11">
        <f>IF(Tabla152[[#This Row],[Posicion 1]]=0,0,0.975^(Tabla152[[#This Row],[Posicion 1]]-1)*3000)</f>
        <v>3000</v>
      </c>
      <c r="K43" s="11"/>
      <c r="L43" s="11">
        <f>IF(Tabla152[[#This Row],[Posición2]]=0,0,0.975^(Tabla152[[#This Row],[Posición2]]-1)*3000)</f>
        <v>0</v>
      </c>
      <c r="M43" s="11">
        <v>2</v>
      </c>
      <c r="N43" s="11">
        <f>IF(Tabla152[[#This Row],[Posición3]]=0,0,0.975^(Tabla152[[#This Row],[Posición3]]-1)*3000)</f>
        <v>2925</v>
      </c>
      <c r="O43" s="11"/>
      <c r="P43" s="11">
        <f>IF(Tabla152[[#This Row],[Posición4]]=0,0,0.975^(Tabla152[[#This Row],[Posición4]]-1)*3000)</f>
        <v>0</v>
      </c>
      <c r="Q43" s="11"/>
      <c r="R43" s="11">
        <f>IF(Tabla152[[#This Row],[Posición5]]=0,0,0.975^(Tabla152[[#This Row],[Posición5]]-1)*3000)</f>
        <v>0</v>
      </c>
      <c r="S43" s="11"/>
      <c r="T43" s="11">
        <f>IF(Tabla152[[#This Row],[Posición6]]=0,0,0.975^(Tabla152[[#This Row],[Posición6]]-1)*6000)</f>
        <v>0</v>
      </c>
      <c r="U43" s="29">
        <f>SUM(Tabla152[[#This Row],[Puntaje]],Tabla152[[#This Row],[Puntaje2]],Tabla152[[#This Row],[Puntaje3]],Tabla152[[#This Row],[Puntaje4]],Tabla152[[#This Row],[puntaje5]],Tabla152[[#This Row],[Puntaje6]])</f>
        <v>5925</v>
      </c>
    </row>
    <row r="44" spans="1:21" ht="16" x14ac:dyDescent="0.2">
      <c r="A44" s="11"/>
      <c r="B44" s="17" t="s">
        <v>255</v>
      </c>
      <c r="C44" s="17" t="s">
        <v>256</v>
      </c>
      <c r="D44" s="18" t="s">
        <v>2</v>
      </c>
      <c r="E44" s="11" t="s">
        <v>277</v>
      </c>
      <c r="F44" s="19" t="s">
        <v>277</v>
      </c>
      <c r="G44" s="20">
        <v>40475</v>
      </c>
      <c r="H44" s="27" t="s">
        <v>168</v>
      </c>
      <c r="I44" s="11"/>
      <c r="J44" s="11">
        <f>IF(Tabla152[[#This Row],[Posicion 1]]=0,0,0.975^(Tabla152[[#This Row],[Posicion 1]]-1)*3000)</f>
        <v>0</v>
      </c>
      <c r="K44" s="11"/>
      <c r="L44" s="11">
        <f>IF(Tabla152[[#This Row],[Posición2]]=0,0,0.975^(Tabla152[[#This Row],[Posición2]]-1)*3000)</f>
        <v>0</v>
      </c>
      <c r="M44" s="11"/>
      <c r="N44" s="11">
        <f>IF(Tabla152[[#This Row],[Posición3]]=0,0,0.975^(Tabla152[[#This Row],[Posición3]]-1)*3000)</f>
        <v>0</v>
      </c>
      <c r="O44" s="11"/>
      <c r="P44" s="11">
        <f>IF(Tabla152[[#This Row],[Posición4]]=0,0,0.975^(Tabla152[[#This Row],[Posición4]]-1)*3000)</f>
        <v>0</v>
      </c>
      <c r="Q44" s="11"/>
      <c r="R44" s="11">
        <f>IF(Tabla152[[#This Row],[Posición5]]=0,0,0.975^(Tabla152[[#This Row],[Posición5]]-1)*3000)</f>
        <v>0</v>
      </c>
      <c r="S44" s="18">
        <v>2</v>
      </c>
      <c r="T44" s="11">
        <f>IF(Tabla152[[#This Row],[Posición6]]=0,0,0.975^(Tabla152[[#This Row],[Posición6]]-1)*6000)</f>
        <v>5850</v>
      </c>
      <c r="U44" s="29">
        <f>SUM(Tabla152[[#This Row],[Puntaje]],Tabla152[[#This Row],[Puntaje2]],Tabla152[[#This Row],[Puntaje3]],Tabla152[[#This Row],[Puntaje4]],Tabla152[[#This Row],[puntaje5]],Tabla152[[#This Row],[Puntaje6]])</f>
        <v>5850</v>
      </c>
    </row>
    <row r="45" spans="1:21" s="6" customFormat="1" ht="16" x14ac:dyDescent="0.2">
      <c r="A45" s="11"/>
      <c r="B45" s="21" t="s">
        <v>46</v>
      </c>
      <c r="C45" s="22" t="s">
        <v>151</v>
      </c>
      <c r="D45" s="11" t="s">
        <v>2</v>
      </c>
      <c r="E45" s="11" t="s">
        <v>207</v>
      </c>
      <c r="F45" s="18" t="s">
        <v>207</v>
      </c>
      <c r="G45" s="10">
        <v>40007</v>
      </c>
      <c r="H45" s="27" t="s">
        <v>168</v>
      </c>
      <c r="I45" s="11"/>
      <c r="J45" s="11">
        <f>IF(Tabla152[[#This Row],[Posicion 1]]=0,0,0.975^(Tabla152[[#This Row],[Posicion 1]]-1)*3000)</f>
        <v>0</v>
      </c>
      <c r="K45" s="25">
        <v>6</v>
      </c>
      <c r="L45" s="11">
        <f>IF(Tabla152[[#This Row],[Posición2]]=0,0,0.975^(Tabla152[[#This Row],[Posición2]]-1)*3000)</f>
        <v>2643.2870800781247</v>
      </c>
      <c r="M45" s="11">
        <v>3</v>
      </c>
      <c r="N45" s="11">
        <f>IF(Tabla152[[#This Row],[Posición3]]=0,0,0.975^(Tabla152[[#This Row],[Posición3]]-1)*3000)</f>
        <v>2851.875</v>
      </c>
      <c r="O45" s="11"/>
      <c r="P45" s="11">
        <f>IF(Tabla152[[#This Row],[Posición4]]=0,0,0.975^(Tabla152[[#This Row],[Posición4]]-1)*3000)</f>
        <v>0</v>
      </c>
      <c r="Q45" s="11"/>
      <c r="R45" s="11">
        <f>IF(Tabla152[[#This Row],[Posición5]]=0,0,0.975^(Tabla152[[#This Row],[Posición5]]-1)*3000)</f>
        <v>0</v>
      </c>
      <c r="S45" s="11"/>
      <c r="T45" s="11">
        <f>IF(Tabla152[[#This Row],[Posición6]]=0,0,0.975^(Tabla152[[#This Row],[Posición6]]-1)*6000)</f>
        <v>0</v>
      </c>
      <c r="U45" s="29">
        <f>SUM(Tabla152[[#This Row],[Puntaje]],Tabla152[[#This Row],[Puntaje2]],Tabla152[[#This Row],[Puntaje3]],Tabla152[[#This Row],[Puntaje4]],Tabla152[[#This Row],[puntaje5]],Tabla152[[#This Row],[Puntaje6]])</f>
        <v>5495.1620800781247</v>
      </c>
    </row>
    <row r="46" spans="1:21" ht="16" x14ac:dyDescent="0.2">
      <c r="A46" s="11"/>
      <c r="B46" s="13" t="s">
        <v>52</v>
      </c>
      <c r="C46" s="13" t="s">
        <v>53</v>
      </c>
      <c r="D46" s="11" t="s">
        <v>2</v>
      </c>
      <c r="E46" s="11" t="s">
        <v>74</v>
      </c>
      <c r="F46" s="14" t="s">
        <v>74</v>
      </c>
      <c r="G46" s="10">
        <v>40309</v>
      </c>
      <c r="H46" s="27" t="s">
        <v>168</v>
      </c>
      <c r="I46" s="16">
        <v>7</v>
      </c>
      <c r="J46" s="11">
        <f>IF(Tabla152[[#This Row],[Posicion 1]]=0,0,0.975^(Tabla152[[#This Row],[Posicion 1]]-1)*3000)</f>
        <v>2577.2049030761714</v>
      </c>
      <c r="K46" s="11"/>
      <c r="L46" s="11">
        <f>IF(Tabla152[[#This Row],[Posición2]]=0,0,0.975^(Tabla152[[#This Row],[Posición2]]-1)*3000)</f>
        <v>0</v>
      </c>
      <c r="M46" s="11">
        <v>5</v>
      </c>
      <c r="N46" s="11">
        <f>IF(Tabla152[[#This Row],[Posición3]]=0,0,0.975^(Tabla152[[#This Row],[Posición3]]-1)*3000)</f>
        <v>2711.0636718749997</v>
      </c>
      <c r="O46" s="11"/>
      <c r="P46" s="11">
        <f>IF(Tabla152[[#This Row],[Posición4]]=0,0,0.975^(Tabla152[[#This Row],[Posición4]]-1)*3000)</f>
        <v>0</v>
      </c>
      <c r="Q46" s="11"/>
      <c r="R46" s="11">
        <f>IF(Tabla152[[#This Row],[Posición5]]=0,0,0.975^(Tabla152[[#This Row],[Posición5]]-1)*3000)</f>
        <v>0</v>
      </c>
      <c r="S46" s="11"/>
      <c r="T46" s="11">
        <f>IF(Tabla152[[#This Row],[Posición6]]=0,0,0.975^(Tabla152[[#This Row],[Posición6]]-1)*6000)</f>
        <v>0</v>
      </c>
      <c r="U46" s="29">
        <f>SUM(Tabla152[[#This Row],[Puntaje]],Tabla152[[#This Row],[Puntaje2]],Tabla152[[#This Row],[Puntaje3]],Tabla152[[#This Row],[Puntaje4]],Tabla152[[#This Row],[puntaje5]],Tabla152[[#This Row],[Puntaje6]])</f>
        <v>5288.2685749511711</v>
      </c>
    </row>
    <row r="47" spans="1:21" s="6" customFormat="1" ht="16" x14ac:dyDescent="0.2">
      <c r="A47" s="11"/>
      <c r="B47" s="13" t="s">
        <v>25</v>
      </c>
      <c r="C47" s="13" t="s">
        <v>26</v>
      </c>
      <c r="D47" s="11" t="s">
        <v>2</v>
      </c>
      <c r="E47" s="11" t="s">
        <v>315</v>
      </c>
      <c r="F47" s="14" t="s">
        <v>36</v>
      </c>
      <c r="G47" s="28"/>
      <c r="H47" s="27" t="s">
        <v>168</v>
      </c>
      <c r="I47" s="16">
        <v>6</v>
      </c>
      <c r="J47" s="11">
        <f>IF(Tabla152[[#This Row],[Posicion 1]]=0,0,0.975^(Tabla152[[#This Row],[Posicion 1]]-1)*3000)</f>
        <v>2643.2870800781247</v>
      </c>
      <c r="K47" s="11"/>
      <c r="L47" s="11">
        <f>IF(Tabla152[[#This Row],[Posición2]]=0,0,0.975^(Tabla152[[#This Row],[Posición2]]-1)*3000)</f>
        <v>0</v>
      </c>
      <c r="M47" s="11">
        <v>8</v>
      </c>
      <c r="N47" s="11">
        <f>IF(Tabla152[[#This Row],[Posición3]]=0,0,0.975^(Tabla152[[#This Row],[Posición3]]-1)*3000)</f>
        <v>2512.7747804992669</v>
      </c>
      <c r="O47" s="11"/>
      <c r="P47" s="11">
        <f>IF(Tabla152[[#This Row],[Posición4]]=0,0,0.975^(Tabla152[[#This Row],[Posición4]]-1)*3000)</f>
        <v>0</v>
      </c>
      <c r="Q47" s="11"/>
      <c r="R47" s="11">
        <f>IF(Tabla152[[#This Row],[Posición5]]=0,0,0.975^(Tabla152[[#This Row],[Posición5]]-1)*3000)</f>
        <v>0</v>
      </c>
      <c r="S47" s="11"/>
      <c r="T47" s="11">
        <f>IF(Tabla152[[#This Row],[Posición6]]=0,0,0.975^(Tabla152[[#This Row],[Posición6]]-1)*6000)</f>
        <v>0</v>
      </c>
      <c r="U47" s="29">
        <f>SUM(Tabla152[[#This Row],[Puntaje]],Tabla152[[#This Row],[Puntaje2]],Tabla152[[#This Row],[Puntaje3]],Tabla152[[#This Row],[Puntaje4]],Tabla152[[#This Row],[puntaje5]],Tabla152[[#This Row],[Puntaje6]])</f>
        <v>5156.0618605773916</v>
      </c>
    </row>
    <row r="48" spans="1:21" ht="16" x14ac:dyDescent="0.2">
      <c r="A48" s="11"/>
      <c r="B48" s="17" t="s">
        <v>57</v>
      </c>
      <c r="C48" s="17" t="s">
        <v>257</v>
      </c>
      <c r="D48" s="18" t="s">
        <v>2</v>
      </c>
      <c r="E48" s="11" t="s">
        <v>278</v>
      </c>
      <c r="F48" s="19" t="s">
        <v>278</v>
      </c>
      <c r="G48" s="20">
        <v>40120</v>
      </c>
      <c r="H48" s="27" t="s">
        <v>168</v>
      </c>
      <c r="I48" s="11"/>
      <c r="J48" s="11">
        <f>IF(Tabla152[[#This Row],[Posicion 1]]=0,0,0.975^(Tabla152[[#This Row],[Posicion 1]]-1)*3000)</f>
        <v>0</v>
      </c>
      <c r="K48" s="11"/>
      <c r="L48" s="11">
        <f>IF(Tabla152[[#This Row],[Posición2]]=0,0,0.975^(Tabla152[[#This Row],[Posición2]]-1)*3000)</f>
        <v>0</v>
      </c>
      <c r="M48" s="11"/>
      <c r="N48" s="11">
        <f>IF(Tabla152[[#This Row],[Posición3]]=0,0,0.975^(Tabla152[[#This Row],[Posición3]]-1)*3000)</f>
        <v>0</v>
      </c>
      <c r="O48" s="11"/>
      <c r="P48" s="11">
        <f>IF(Tabla152[[#This Row],[Posición4]]=0,0,0.975^(Tabla152[[#This Row],[Posición4]]-1)*3000)</f>
        <v>0</v>
      </c>
      <c r="Q48" s="11"/>
      <c r="R48" s="11">
        <f>IF(Tabla152[[#This Row],[Posición5]]=0,0,0.975^(Tabla152[[#This Row],[Posición5]]-1)*3000)</f>
        <v>0</v>
      </c>
      <c r="S48" s="18">
        <v>10</v>
      </c>
      <c r="T48" s="11">
        <f>IF(Tabla152[[#This Row],[Posición6]]=0,0,0.975^(Tabla152[[#This Row],[Posición6]]-1)*6000)</f>
        <v>4777.4130514242315</v>
      </c>
      <c r="U48" s="29">
        <f>SUM(Tabla152[[#This Row],[Puntaje]],Tabla152[[#This Row],[Puntaje2]],Tabla152[[#This Row],[Puntaje3]],Tabla152[[#This Row],[Puntaje4]],Tabla152[[#This Row],[puntaje5]],Tabla152[[#This Row],[Puntaje6]])</f>
        <v>4777.4130514242315</v>
      </c>
    </row>
    <row r="49" spans="1:21" s="6" customFormat="1" ht="16" x14ac:dyDescent="0.2">
      <c r="A49" s="11"/>
      <c r="B49" s="13" t="s">
        <v>28</v>
      </c>
      <c r="C49" s="13" t="s">
        <v>29</v>
      </c>
      <c r="D49" s="11" t="s">
        <v>2</v>
      </c>
      <c r="E49" s="11" t="s">
        <v>38</v>
      </c>
      <c r="F49" s="14" t="s">
        <v>38</v>
      </c>
      <c r="G49" s="10">
        <v>40519</v>
      </c>
      <c r="H49" s="27" t="s">
        <v>168</v>
      </c>
      <c r="I49" s="16">
        <v>8</v>
      </c>
      <c r="J49" s="11">
        <f>IF(Tabla152[[#This Row],[Posicion 1]]=0,0,0.975^(Tabla152[[#This Row],[Posicion 1]]-1)*3000)</f>
        <v>2512.7747804992669</v>
      </c>
      <c r="K49" s="11"/>
      <c r="L49" s="11">
        <f>IF(Tabla152[[#This Row],[Posición2]]=0,0,0.975^(Tabla152[[#This Row],[Posición2]]-1)*3000)</f>
        <v>0</v>
      </c>
      <c r="M49" s="11">
        <v>15</v>
      </c>
      <c r="N49" s="11">
        <f>IF(Tabla152[[#This Row],[Posición3]]=0,0,0.975^(Tabla152[[#This Row],[Posición3]]-1)*3000)</f>
        <v>2104.6790325043798</v>
      </c>
      <c r="O49" s="11"/>
      <c r="P49" s="11">
        <f>IF(Tabla152[[#This Row],[Posición4]]=0,0,0.975^(Tabla152[[#This Row],[Posición4]]-1)*3000)</f>
        <v>0</v>
      </c>
      <c r="Q49" s="11"/>
      <c r="R49" s="11">
        <f>IF(Tabla152[[#This Row],[Posición5]]=0,0,0.975^(Tabla152[[#This Row],[Posición5]]-1)*3000)</f>
        <v>0</v>
      </c>
      <c r="S49" s="11"/>
      <c r="T49" s="11">
        <f>IF(Tabla152[[#This Row],[Posición6]]=0,0,0.975^(Tabla152[[#This Row],[Posición6]]-1)*6000)</f>
        <v>0</v>
      </c>
      <c r="U49" s="29">
        <f>SUM(Tabla152[[#This Row],[Puntaje]],Tabla152[[#This Row],[Puntaje2]],Tabla152[[#This Row],[Puntaje3]],Tabla152[[#This Row],[Puntaje4]],Tabla152[[#This Row],[puntaje5]],Tabla152[[#This Row],[Puntaje6]])</f>
        <v>4617.4538130036472</v>
      </c>
    </row>
    <row r="50" spans="1:21" ht="16" x14ac:dyDescent="0.2">
      <c r="A50" s="11"/>
      <c r="B50" s="21" t="s">
        <v>46</v>
      </c>
      <c r="C50" s="22" t="s">
        <v>150</v>
      </c>
      <c r="D50" s="11" t="s">
        <v>2</v>
      </c>
      <c r="E50" s="11" t="s">
        <v>316</v>
      </c>
      <c r="F50" s="18" t="s">
        <v>204</v>
      </c>
      <c r="G50" s="10">
        <v>40432</v>
      </c>
      <c r="H50" s="27" t="s">
        <v>168</v>
      </c>
      <c r="I50" s="11"/>
      <c r="J50" s="11">
        <f>IF(Tabla152[[#This Row],[Posicion 1]]=0,0,0.975^(Tabla152[[#This Row],[Posicion 1]]-1)*3000)</f>
        <v>0</v>
      </c>
      <c r="K50" s="25">
        <v>4</v>
      </c>
      <c r="L50" s="11">
        <f>IF(Tabla152[[#This Row],[Posición2]]=0,0,0.975^(Tabla152[[#This Row],[Posición2]]-1)*3000)</f>
        <v>2780.578125</v>
      </c>
      <c r="M50" s="11"/>
      <c r="N50" s="11">
        <f>IF(Tabla152[[#This Row],[Posición3]]=0,0,0.975^(Tabla152[[#This Row],[Posición3]]-1)*3000)</f>
        <v>0</v>
      </c>
      <c r="O50" s="11"/>
      <c r="P50" s="11">
        <f>IF(Tabla152[[#This Row],[Posición4]]=0,0,0.975^(Tabla152[[#This Row],[Posición4]]-1)*3000)</f>
        <v>0</v>
      </c>
      <c r="Q50" s="11"/>
      <c r="R50" s="11">
        <f>IF(Tabla152[[#This Row],[Posición5]]=0,0,0.975^(Tabla152[[#This Row],[Posición5]]-1)*3000)</f>
        <v>0</v>
      </c>
      <c r="S50" s="11"/>
      <c r="T50" s="11">
        <f>IF(Tabla152[[#This Row],[Posición6]]=0,0,0.975^(Tabla152[[#This Row],[Posición6]]-1)*6000)</f>
        <v>0</v>
      </c>
      <c r="U50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51" spans="1:21" s="6" customFormat="1" ht="16" x14ac:dyDescent="0.2">
      <c r="A51" s="11"/>
      <c r="B51" s="13" t="s">
        <v>21</v>
      </c>
      <c r="C51" s="13" t="s">
        <v>22</v>
      </c>
      <c r="D51" s="11" t="s">
        <v>2</v>
      </c>
      <c r="E51" s="11" t="s">
        <v>317</v>
      </c>
      <c r="F51" s="14" t="s">
        <v>34</v>
      </c>
      <c r="G51" s="28"/>
      <c r="H51" s="27" t="s">
        <v>168</v>
      </c>
      <c r="I51" s="16">
        <v>4</v>
      </c>
      <c r="J51" s="11">
        <f>IF(Tabla152[[#This Row],[Posicion 1]]=0,0,0.975^(Tabla152[[#This Row],[Posicion 1]]-1)*3000)</f>
        <v>2780.578125</v>
      </c>
      <c r="K51" s="11"/>
      <c r="L51" s="11">
        <f>IF(Tabla152[[#This Row],[Posición2]]=0,0,0.975^(Tabla152[[#This Row],[Posición2]]-1)*3000)</f>
        <v>0</v>
      </c>
      <c r="M51" s="11"/>
      <c r="N51" s="11">
        <f>IF(Tabla152[[#This Row],[Posición3]]=0,0,0.975^(Tabla152[[#This Row],[Posición3]]-1)*3000)</f>
        <v>0</v>
      </c>
      <c r="O51" s="11"/>
      <c r="P51" s="11">
        <f>IF(Tabla152[[#This Row],[Posición4]]=0,0,0.975^(Tabla152[[#This Row],[Posición4]]-1)*3000)</f>
        <v>0</v>
      </c>
      <c r="Q51" s="11"/>
      <c r="R51" s="11">
        <f>IF(Tabla152[[#This Row],[Posición5]]=0,0,0.975^(Tabla152[[#This Row],[Posición5]]-1)*3000)</f>
        <v>0</v>
      </c>
      <c r="S51" s="11"/>
      <c r="T51" s="11">
        <f>IF(Tabla152[[#This Row],[Posición6]]=0,0,0.975^(Tabla152[[#This Row],[Posición6]]-1)*6000)</f>
        <v>0</v>
      </c>
      <c r="U51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52" spans="1:21" ht="16" x14ac:dyDescent="0.2">
      <c r="A52" s="11"/>
      <c r="B52" s="17" t="s">
        <v>174</v>
      </c>
      <c r="C52" s="17" t="s">
        <v>188</v>
      </c>
      <c r="D52" s="11" t="s">
        <v>2</v>
      </c>
      <c r="E52" s="11" t="s">
        <v>219</v>
      </c>
      <c r="F52" s="18" t="s">
        <v>219</v>
      </c>
      <c r="G52" s="10">
        <v>39975</v>
      </c>
      <c r="H52" s="27" t="s">
        <v>168</v>
      </c>
      <c r="I52" s="11"/>
      <c r="J52" s="11">
        <f>IF(Tabla152[[#This Row],[Posicion 1]]=0,0,0.975^(Tabla152[[#This Row],[Posicion 1]]-1)*3000)</f>
        <v>0</v>
      </c>
      <c r="K52" s="11"/>
      <c r="L52" s="11">
        <f>IF(Tabla152[[#This Row],[Posición2]]=0,0,0.975^(Tabla152[[#This Row],[Posición2]]-1)*3000)</f>
        <v>0</v>
      </c>
      <c r="M52" s="18">
        <v>7</v>
      </c>
      <c r="N52" s="11">
        <f>IF(Tabla152[[#This Row],[Posición3]]=0,0,0.975^(Tabla152[[#This Row],[Posición3]]-1)*3000)</f>
        <v>2577.2049030761714</v>
      </c>
      <c r="O52" s="11"/>
      <c r="P52" s="11">
        <f>IF(Tabla152[[#This Row],[Posición4]]=0,0,0.975^(Tabla152[[#This Row],[Posición4]]-1)*3000)</f>
        <v>0</v>
      </c>
      <c r="Q52" s="11"/>
      <c r="R52" s="11">
        <f>IF(Tabla152[[#This Row],[Posición5]]=0,0,0.975^(Tabla152[[#This Row],[Posición5]]-1)*3000)</f>
        <v>0</v>
      </c>
      <c r="S52" s="11"/>
      <c r="T52" s="11">
        <f>IF(Tabla152[[#This Row],[Posición6]]=0,0,0.975^(Tabla152[[#This Row],[Posición6]]-1)*6000)</f>
        <v>0</v>
      </c>
      <c r="U52" s="29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53" spans="1:21" s="6" customFormat="1" ht="16" x14ac:dyDescent="0.2">
      <c r="A53" s="11"/>
      <c r="B53" s="21" t="s">
        <v>153</v>
      </c>
      <c r="C53" s="22" t="s">
        <v>152</v>
      </c>
      <c r="D53" s="11" t="s">
        <v>2</v>
      </c>
      <c r="E53" s="11" t="s">
        <v>318</v>
      </c>
      <c r="F53" s="18" t="s">
        <v>205</v>
      </c>
      <c r="G53" s="10">
        <v>40430</v>
      </c>
      <c r="H53" s="27" t="s">
        <v>168</v>
      </c>
      <c r="I53" s="11"/>
      <c r="J53" s="11">
        <f>IF(Tabla152[[#This Row],[Posicion 1]]=0,0,0.975^(Tabla152[[#This Row],[Posicion 1]]-1)*3000)</f>
        <v>0</v>
      </c>
      <c r="K53" s="25">
        <v>8</v>
      </c>
      <c r="L53" s="11">
        <f>IF(Tabla152[[#This Row],[Posición2]]=0,0,0.975^(Tabla152[[#This Row],[Posición2]]-1)*3000)</f>
        <v>2512.7747804992669</v>
      </c>
      <c r="M53" s="11"/>
      <c r="N53" s="11">
        <f>IF(Tabla152[[#This Row],[Posición3]]=0,0,0.975^(Tabla152[[#This Row],[Posición3]]-1)*3000)</f>
        <v>0</v>
      </c>
      <c r="O53" s="11"/>
      <c r="P53" s="11">
        <f>IF(Tabla152[[#This Row],[Posición4]]=0,0,0.975^(Tabla152[[#This Row],[Posición4]]-1)*3000)</f>
        <v>0</v>
      </c>
      <c r="Q53" s="11"/>
      <c r="R53" s="11">
        <f>IF(Tabla152[[#This Row],[Posición5]]=0,0,0.975^(Tabla152[[#This Row],[Posición5]]-1)*3000)</f>
        <v>0</v>
      </c>
      <c r="S53" s="11"/>
      <c r="T53" s="11">
        <f>IF(Tabla152[[#This Row],[Posición6]]=0,0,0.975^(Tabla152[[#This Row],[Posición6]]-1)*6000)</f>
        <v>0</v>
      </c>
      <c r="U53" s="29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54" spans="1:21" s="6" customFormat="1" ht="16" x14ac:dyDescent="0.2">
      <c r="A54" s="11"/>
      <c r="B54" s="17" t="s">
        <v>21</v>
      </c>
      <c r="C54" s="17" t="s">
        <v>183</v>
      </c>
      <c r="D54" s="11" t="s">
        <v>2</v>
      </c>
      <c r="E54" s="11" t="s">
        <v>220</v>
      </c>
      <c r="F54" s="18" t="s">
        <v>220</v>
      </c>
      <c r="G54" s="10">
        <v>39996</v>
      </c>
      <c r="H54" s="27" t="s">
        <v>168</v>
      </c>
      <c r="I54" s="11"/>
      <c r="J54" s="11">
        <f>IF(Tabla152[[#This Row],[Posicion 1]]=0,0,0.975^(Tabla152[[#This Row],[Posicion 1]]-1)*3000)</f>
        <v>0</v>
      </c>
      <c r="K54" s="11"/>
      <c r="L54" s="11">
        <f>IF(Tabla152[[#This Row],[Posición2]]=0,0,0.975^(Tabla152[[#This Row],[Posición2]]-1)*3000)</f>
        <v>0</v>
      </c>
      <c r="M54" s="18">
        <v>14</v>
      </c>
      <c r="N54" s="11">
        <f>IF(Tabla152[[#This Row],[Posición3]]=0,0,0.975^(Tabla152[[#This Row],[Posición3]]-1)*3000)</f>
        <v>2158.6451615429537</v>
      </c>
      <c r="O54" s="11"/>
      <c r="P54" s="11">
        <f>IF(Tabla152[[#This Row],[Posición4]]=0,0,0.975^(Tabla152[[#This Row],[Posición4]]-1)*3000)</f>
        <v>0</v>
      </c>
      <c r="Q54" s="11"/>
      <c r="R54" s="11">
        <f>IF(Tabla152[[#This Row],[Posición5]]=0,0,0.975^(Tabla152[[#This Row],[Posición5]]-1)*3000)</f>
        <v>0</v>
      </c>
      <c r="S54" s="11"/>
      <c r="T54" s="11">
        <f>IF(Tabla152[[#This Row],[Posición6]]=0,0,0.975^(Tabla152[[#This Row],[Posición6]]-1)*6000)</f>
        <v>0</v>
      </c>
      <c r="U54" s="29">
        <f>SUM(Tabla152[[#This Row],[Puntaje]],Tabla152[[#This Row],[Puntaje2]],Tabla152[[#This Row],[Puntaje3]],Tabla152[[#This Row],[Puntaje4]],Tabla152[[#This Row],[puntaje5]],Tabla152[[#This Row],[Puntaje6]])</f>
        <v>2158.6451615429537</v>
      </c>
    </row>
    <row r="55" spans="1:21" s="6" customFormat="1" ht="16" x14ac:dyDescent="0.2">
      <c r="A55" s="11"/>
      <c r="B55" s="13" t="s">
        <v>62</v>
      </c>
      <c r="C55" s="13" t="s">
        <v>67</v>
      </c>
      <c r="D55" s="11" t="s">
        <v>2</v>
      </c>
      <c r="E55" s="11" t="s">
        <v>83</v>
      </c>
      <c r="F55" s="14" t="s">
        <v>83</v>
      </c>
      <c r="G55" s="28"/>
      <c r="H55" s="27" t="s">
        <v>168</v>
      </c>
      <c r="I55" s="16">
        <v>20</v>
      </c>
      <c r="J55" s="11">
        <f>IF(Tabla152[[#This Row],[Posicion 1]]=0,0,0.975^(Tabla152[[#This Row],[Posicion 1]]-1)*3000)</f>
        <v>1854.4236314433851</v>
      </c>
      <c r="K55" s="11"/>
      <c r="L55" s="11">
        <f>IF(Tabla152[[#This Row],[Posición2]]=0,0,0.975^(Tabla152[[#This Row],[Posición2]]-1)*3000)</f>
        <v>0</v>
      </c>
      <c r="M55" s="11"/>
      <c r="N55" s="11">
        <f>IF(Tabla152[[#This Row],[Posición3]]=0,0,0.975^(Tabla152[[#This Row],[Posición3]]-1)*3000)</f>
        <v>0</v>
      </c>
      <c r="O55" s="11"/>
      <c r="P55" s="11">
        <f>IF(Tabla152[[#This Row],[Posición4]]=0,0,0.975^(Tabla152[[#This Row],[Posición4]]-1)*3000)</f>
        <v>0</v>
      </c>
      <c r="Q55" s="11"/>
      <c r="R55" s="11">
        <f>IF(Tabla152[[#This Row],[Posición5]]=0,0,0.975^(Tabla152[[#This Row],[Posición5]]-1)*3000)</f>
        <v>0</v>
      </c>
      <c r="S55" s="11"/>
      <c r="T55" s="11">
        <f>IF(Tabla152[[#This Row],[Posición6]]=0,0,0.975^(Tabla152[[#This Row],[Posición6]]-1)*6000)</f>
        <v>0</v>
      </c>
      <c r="U55" s="29">
        <f>SUM(Tabla152[[#This Row],[Puntaje]],Tabla152[[#This Row],[Puntaje2]],Tabla152[[#This Row],[Puntaje3]],Tabla152[[#This Row],[Puntaje4]],Tabla152[[#This Row],[puntaje5]],Tabla152[[#This Row],[Puntaje6]])</f>
        <v>1854.4236314433851</v>
      </c>
    </row>
    <row r="56" spans="1:21" s="6" customFormat="1" x14ac:dyDescent="0.2">
      <c r="A56" s="11">
        <v>1</v>
      </c>
      <c r="B56" s="38" t="s">
        <v>177</v>
      </c>
      <c r="C56" s="38" t="s">
        <v>194</v>
      </c>
      <c r="D56" s="31" t="s">
        <v>2</v>
      </c>
      <c r="E56" s="31" t="s">
        <v>225</v>
      </c>
      <c r="F56" s="39" t="s">
        <v>225</v>
      </c>
      <c r="G56" s="33">
        <v>38573</v>
      </c>
      <c r="H56" s="39" t="s">
        <v>306</v>
      </c>
      <c r="I56" s="31"/>
      <c r="J56" s="31">
        <f>IF(Tabla152[[#This Row],[Posicion 1]]=0,0,0.975^(Tabla152[[#This Row],[Posicion 1]]-1)*3000)</f>
        <v>0</v>
      </c>
      <c r="K56" s="31"/>
      <c r="L56" s="31">
        <f>IF(Tabla152[[#This Row],[Posición2]]=0,0,0.975^(Tabla152[[#This Row],[Posición2]]-1)*3000)</f>
        <v>0</v>
      </c>
      <c r="M56" s="39">
        <v>4</v>
      </c>
      <c r="N56" s="31">
        <f>IF(Tabla152[[#This Row],[Posición3]]=0,0,0.975^(Tabla152[[#This Row],[Posición3]]-1)*3000)</f>
        <v>2780.578125</v>
      </c>
      <c r="O56" s="31">
        <v>2</v>
      </c>
      <c r="P56" s="31">
        <f>IF(Tabla152[[#This Row],[Posición4]]=0,0,0.975^(Tabla152[[#This Row],[Posición4]]-1)*3000)</f>
        <v>2925</v>
      </c>
      <c r="Q56" s="31">
        <v>2</v>
      </c>
      <c r="R56" s="31">
        <f>IF(Tabla152[[#This Row],[Posición5]]=0,0,0.975^(Tabla152[[#This Row],[Posición5]]-1)*3000)</f>
        <v>2925</v>
      </c>
      <c r="S56" s="31"/>
      <c r="T56" s="31">
        <f>IF(Tabla152[[#This Row],[Posición6]]=0,0,0.975^(Tabla152[[#This Row],[Posición6]]-1)*6000)</f>
        <v>0</v>
      </c>
      <c r="U56" s="31">
        <f>SUM(Tabla152[[#This Row],[Puntaje]],Tabla152[[#This Row],[Puntaje2]],Tabla152[[#This Row],[Puntaje3]],Tabla152[[#This Row],[Puntaje4]],Tabla152[[#This Row],[puntaje5]],Tabla152[[#This Row],[Puntaje6]])</f>
        <v>8630.578125</v>
      </c>
    </row>
    <row r="57" spans="1:21" x14ac:dyDescent="0.2">
      <c r="A57" s="11">
        <v>2</v>
      </c>
      <c r="B57" s="38" t="s">
        <v>124</v>
      </c>
      <c r="C57" s="38" t="s">
        <v>195</v>
      </c>
      <c r="D57" s="31" t="s">
        <v>2</v>
      </c>
      <c r="E57" s="31" t="s">
        <v>226</v>
      </c>
      <c r="F57" s="39" t="s">
        <v>226</v>
      </c>
      <c r="G57" s="33">
        <v>36872</v>
      </c>
      <c r="H57" s="39" t="s">
        <v>306</v>
      </c>
      <c r="I57" s="31"/>
      <c r="J57" s="31">
        <f>IF(Tabla152[[#This Row],[Posicion 1]]=0,0,0.975^(Tabla152[[#This Row],[Posicion 1]]-1)*3000)</f>
        <v>0</v>
      </c>
      <c r="K57" s="31"/>
      <c r="L57" s="31">
        <f>IF(Tabla152[[#This Row],[Posición2]]=0,0,0.975^(Tabla152[[#This Row],[Posición2]]-1)*3000)</f>
        <v>0</v>
      </c>
      <c r="M57" s="39">
        <v>1</v>
      </c>
      <c r="N57" s="31">
        <f>IF(Tabla152[[#This Row],[Posición3]]=0,0,0.975^(Tabla152[[#This Row],[Posición3]]-1)*3000)</f>
        <v>3000</v>
      </c>
      <c r="O57" s="31"/>
      <c r="P57" s="31">
        <f>IF(Tabla152[[#This Row],[Posición4]]=0,0,0.975^(Tabla152[[#This Row],[Posición4]]-1)*3000)</f>
        <v>0</v>
      </c>
      <c r="Q57" s="31">
        <v>1</v>
      </c>
      <c r="R57" s="31">
        <f>IF(Tabla152[[#This Row],[Posición5]]=0,0,0.975^(Tabla152[[#This Row],[Posición5]]-1)*3000)</f>
        <v>3000</v>
      </c>
      <c r="S57" s="31"/>
      <c r="T57" s="31">
        <f>IF(Tabla152[[#This Row],[Posición6]]=0,0,0.975^(Tabla152[[#This Row],[Posición6]]-1)*6000)</f>
        <v>0</v>
      </c>
      <c r="U57" s="31">
        <f>SUM(Tabla152[[#This Row],[Puntaje]],Tabla152[[#This Row],[Puntaje2]],Tabla152[[#This Row],[Puntaje3]],Tabla152[[#This Row],[Puntaje4]],Tabla152[[#This Row],[puntaje5]],Tabla152[[#This Row],[Puntaje6]])</f>
        <v>6000</v>
      </c>
    </row>
    <row r="58" spans="1:21" s="6" customFormat="1" x14ac:dyDescent="0.2">
      <c r="A58" s="11"/>
      <c r="B58" s="17" t="s">
        <v>139</v>
      </c>
      <c r="C58" s="17" t="s">
        <v>266</v>
      </c>
      <c r="D58" s="18" t="s">
        <v>2</v>
      </c>
      <c r="E58" s="11" t="s">
        <v>284</v>
      </c>
      <c r="F58" s="19" t="s">
        <v>284</v>
      </c>
      <c r="G58" s="20">
        <v>39024</v>
      </c>
      <c r="H58" s="18" t="s">
        <v>306</v>
      </c>
      <c r="I58" s="11"/>
      <c r="J58" s="11">
        <f>IF(Tabla152[[#This Row],[Posicion 1]]=0,0,0.975^(Tabla152[[#This Row],[Posicion 1]]-1)*3000)</f>
        <v>0</v>
      </c>
      <c r="K58" s="11"/>
      <c r="L58" s="11">
        <f>IF(Tabla152[[#This Row],[Posición2]]=0,0,0.975^(Tabla152[[#This Row],[Posición2]]-1)*3000)</f>
        <v>0</v>
      </c>
      <c r="M58" s="11"/>
      <c r="N58" s="11">
        <f>IF(Tabla152[[#This Row],[Posición3]]=0,0,0.975^(Tabla152[[#This Row],[Posición3]]-1)*3000)</f>
        <v>0</v>
      </c>
      <c r="O58" s="11"/>
      <c r="P58" s="11">
        <f>IF(Tabla152[[#This Row],[Posición4]]=0,0,0.975^(Tabla152[[#This Row],[Posición4]]-1)*3000)</f>
        <v>0</v>
      </c>
      <c r="Q58" s="11"/>
      <c r="R58" s="11">
        <f>IF(Tabla152[[#This Row],[Posición5]]=0,0,0.975^(Tabla152[[#This Row],[Posición5]]-1)*3000)</f>
        <v>0</v>
      </c>
      <c r="S58" s="18">
        <v>1</v>
      </c>
      <c r="T58" s="11">
        <f>IF(Tabla152[[#This Row],[Posición6]]=0,0,0.975^(Tabla152[[#This Row],[Posición6]]-1)*6000)</f>
        <v>6000</v>
      </c>
      <c r="U58" s="29">
        <f>SUM(Tabla152[[#This Row],[Puntaje]],Tabla152[[#This Row],[Puntaje2]],Tabla152[[#This Row],[Puntaje3]],Tabla152[[#This Row],[Puntaje4]],Tabla152[[#This Row],[puntaje5]],Tabla152[[#This Row],[Puntaje6]])</f>
        <v>6000</v>
      </c>
    </row>
    <row r="59" spans="1:21" s="6" customFormat="1" x14ac:dyDescent="0.2">
      <c r="A59" s="11"/>
      <c r="B59" s="17" t="s">
        <v>267</v>
      </c>
      <c r="C59" s="17" t="s">
        <v>268</v>
      </c>
      <c r="D59" s="18" t="s">
        <v>2</v>
      </c>
      <c r="E59" s="11" t="s">
        <v>285</v>
      </c>
      <c r="F59" s="19" t="s">
        <v>285</v>
      </c>
      <c r="G59" s="20">
        <v>38986</v>
      </c>
      <c r="H59" s="18" t="s">
        <v>306</v>
      </c>
      <c r="I59" s="11"/>
      <c r="J59" s="11">
        <f>IF(Tabla152[[#This Row],[Posicion 1]]=0,0,0.975^(Tabla152[[#This Row],[Posicion 1]]-1)*3000)</f>
        <v>0</v>
      </c>
      <c r="K59" s="11"/>
      <c r="L59" s="11">
        <f>IF(Tabla152[[#This Row],[Posición2]]=0,0,0.975^(Tabla152[[#This Row],[Posición2]]-1)*3000)</f>
        <v>0</v>
      </c>
      <c r="M59" s="11"/>
      <c r="N59" s="11">
        <f>IF(Tabla152[[#This Row],[Posición3]]=0,0,0.975^(Tabla152[[#This Row],[Posición3]]-1)*3000)</f>
        <v>0</v>
      </c>
      <c r="O59" s="11"/>
      <c r="P59" s="11">
        <f>IF(Tabla152[[#This Row],[Posición4]]=0,0,0.975^(Tabla152[[#This Row],[Posición4]]-1)*3000)</f>
        <v>0</v>
      </c>
      <c r="Q59" s="11"/>
      <c r="R59" s="11">
        <f>IF(Tabla152[[#This Row],[Posición5]]=0,0,0.975^(Tabla152[[#This Row],[Posición5]]-1)*3000)</f>
        <v>0</v>
      </c>
      <c r="S59" s="18">
        <v>2</v>
      </c>
      <c r="T59" s="11">
        <f>IF(Tabla152[[#This Row],[Posición6]]=0,0,0.975^(Tabla152[[#This Row],[Posición6]]-1)*6000)</f>
        <v>5850</v>
      </c>
      <c r="U59" s="29">
        <f>SUM(Tabla152[[#This Row],[Puntaje]],Tabla152[[#This Row],[Puntaje2]],Tabla152[[#This Row],[Puntaje3]],Tabla152[[#This Row],[Puntaje4]],Tabla152[[#This Row],[puntaje5]],Tabla152[[#This Row],[Puntaje6]])</f>
        <v>5850</v>
      </c>
    </row>
    <row r="60" spans="1:21" ht="16" x14ac:dyDescent="0.2">
      <c r="A60" s="11"/>
      <c r="B60" s="21" t="s">
        <v>166</v>
      </c>
      <c r="C60" s="22" t="s">
        <v>165</v>
      </c>
      <c r="D60" s="11" t="s">
        <v>2</v>
      </c>
      <c r="E60" s="11" t="s">
        <v>212</v>
      </c>
      <c r="F60" s="14" t="s">
        <v>212</v>
      </c>
      <c r="G60" s="10">
        <v>36717</v>
      </c>
      <c r="H60" s="18" t="s">
        <v>306</v>
      </c>
      <c r="I60" s="11"/>
      <c r="J60" s="11">
        <f>IF(Tabla152[[#This Row],[Posicion 1]]=0,0,0.975^(Tabla152[[#This Row],[Posicion 1]]-1)*3000)</f>
        <v>0</v>
      </c>
      <c r="K60" s="25">
        <v>2</v>
      </c>
      <c r="L60" s="11">
        <f>IF(Tabla152[[#This Row],[Posición2]]=0,0,0.975^(Tabla152[[#This Row],[Posición2]]-1)*3000)</f>
        <v>2925</v>
      </c>
      <c r="M60" s="11">
        <v>4</v>
      </c>
      <c r="N60" s="11">
        <f>IF(Tabla152[[#This Row],[Posición3]]=0,0,0.975^(Tabla152[[#This Row],[Posición3]]-1)*3000)</f>
        <v>2780.578125</v>
      </c>
      <c r="O60" s="11"/>
      <c r="P60" s="11">
        <f>IF(Tabla152[[#This Row],[Posición4]]=0,0,0.975^(Tabla152[[#This Row],[Posición4]]-1)*3000)</f>
        <v>0</v>
      </c>
      <c r="Q60" s="11"/>
      <c r="R60" s="11">
        <f>IF(Tabla152[[#This Row],[Posición5]]=0,0,0.975^(Tabla152[[#This Row],[Posición5]]-1)*3000)</f>
        <v>0</v>
      </c>
      <c r="S60" s="11"/>
      <c r="T60" s="11">
        <f>IF(Tabla152[[#This Row],[Posición6]]=0,0,0.975^(Tabla152[[#This Row],[Posición6]]-1)*6000)</f>
        <v>0</v>
      </c>
      <c r="U60" s="29">
        <f>SUM(Tabla152[[#This Row],[Puntaje]],Tabla152[[#This Row],[Puntaje2]],Tabla152[[#This Row],[Puntaje3]],Tabla152[[#This Row],[Puntaje4]],Tabla152[[#This Row],[puntaje5]],Tabla152[[#This Row],[Puntaje6]])</f>
        <v>5705.578125</v>
      </c>
    </row>
    <row r="61" spans="1:21" s="6" customFormat="1" x14ac:dyDescent="0.2">
      <c r="A61" s="11"/>
      <c r="B61" s="17" t="s">
        <v>167</v>
      </c>
      <c r="C61" s="17" t="s">
        <v>154</v>
      </c>
      <c r="D61" s="18" t="s">
        <v>2</v>
      </c>
      <c r="E61" s="11" t="s">
        <v>286</v>
      </c>
      <c r="F61" s="19" t="s">
        <v>286</v>
      </c>
      <c r="G61" s="20">
        <v>38892</v>
      </c>
      <c r="H61" s="18" t="s">
        <v>306</v>
      </c>
      <c r="I61" s="11"/>
      <c r="J61" s="11">
        <f>IF(Tabla152[[#This Row],[Posicion 1]]=0,0,0.975^(Tabla152[[#This Row],[Posicion 1]]-1)*3000)</f>
        <v>0</v>
      </c>
      <c r="K61" s="11"/>
      <c r="L61" s="11">
        <f>IF(Tabla152[[#This Row],[Posición2]]=0,0,0.975^(Tabla152[[#This Row],[Posición2]]-1)*3000)</f>
        <v>0</v>
      </c>
      <c r="M61" s="11"/>
      <c r="N61" s="11">
        <f>IF(Tabla152[[#This Row],[Posición3]]=0,0,0.975^(Tabla152[[#This Row],[Posición3]]-1)*3000)</f>
        <v>0</v>
      </c>
      <c r="O61" s="11"/>
      <c r="P61" s="11">
        <f>IF(Tabla152[[#This Row],[Posición4]]=0,0,0.975^(Tabla152[[#This Row],[Posición4]]-1)*3000)</f>
        <v>0</v>
      </c>
      <c r="Q61" s="11"/>
      <c r="R61" s="11">
        <f>IF(Tabla152[[#This Row],[Posición5]]=0,0,0.975^(Tabla152[[#This Row],[Posición5]]-1)*3000)</f>
        <v>0</v>
      </c>
      <c r="S61" s="18">
        <v>5</v>
      </c>
      <c r="T61" s="11">
        <f>IF(Tabla152[[#This Row],[Posición6]]=0,0,0.975^(Tabla152[[#This Row],[Posición6]]-1)*6000)</f>
        <v>5422.1273437499995</v>
      </c>
      <c r="U61" s="29">
        <f>SUM(Tabla152[[#This Row],[Puntaje]],Tabla152[[#This Row],[Puntaje2]],Tabla152[[#This Row],[Puntaje3]],Tabla152[[#This Row],[Puntaje4]],Tabla152[[#This Row],[puntaje5]],Tabla152[[#This Row],[Puntaje6]])</f>
        <v>5422.1273437499995</v>
      </c>
    </row>
    <row r="62" spans="1:21" s="6" customFormat="1" ht="16" x14ac:dyDescent="0.2">
      <c r="A62" s="11"/>
      <c r="B62" s="13" t="s">
        <v>137</v>
      </c>
      <c r="C62" s="13" t="s">
        <v>138</v>
      </c>
      <c r="D62" s="11" t="s">
        <v>2</v>
      </c>
      <c r="E62" s="11" t="s">
        <v>102</v>
      </c>
      <c r="F62" s="9" t="s">
        <v>102</v>
      </c>
      <c r="G62" s="10">
        <v>37736</v>
      </c>
      <c r="H62" s="18" t="s">
        <v>306</v>
      </c>
      <c r="I62" s="16">
        <v>1</v>
      </c>
      <c r="J62" s="11">
        <f>IF(Tabla152[[#This Row],[Posicion 1]]=0,0,0.975^(Tabla152[[#This Row],[Posicion 1]]-1)*3000)</f>
        <v>3000</v>
      </c>
      <c r="K62" s="11"/>
      <c r="L62" s="11">
        <f>IF(Tabla152[[#This Row],[Posición2]]=0,0,0.975^(Tabla152[[#This Row],[Posición2]]-1)*3000)</f>
        <v>0</v>
      </c>
      <c r="M62" s="11"/>
      <c r="N62" s="11">
        <f>IF(Tabla152[[#This Row],[Posición3]]=0,0,0.975^(Tabla152[[#This Row],[Posición3]]-1)*3000)</f>
        <v>0</v>
      </c>
      <c r="O62" s="11"/>
      <c r="P62" s="11">
        <f>IF(Tabla152[[#This Row],[Posición4]]=0,0,0.975^(Tabla152[[#This Row],[Posición4]]-1)*3000)</f>
        <v>0</v>
      </c>
      <c r="Q62" s="11"/>
      <c r="R62" s="11">
        <f>IF(Tabla152[[#This Row],[Posición5]]=0,0,0.975^(Tabla152[[#This Row],[Posición5]]-1)*3000)</f>
        <v>0</v>
      </c>
      <c r="S62" s="11"/>
      <c r="T62" s="11">
        <f>IF(Tabla152[[#This Row],[Posición6]]=0,0,0.975^(Tabla152[[#This Row],[Posición6]]-1)*6000)</f>
        <v>0</v>
      </c>
      <c r="U62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63" spans="1:21" x14ac:dyDescent="0.2">
      <c r="A63" s="11"/>
      <c r="B63" s="17" t="s">
        <v>121</v>
      </c>
      <c r="C63" s="17" t="s">
        <v>192</v>
      </c>
      <c r="D63" s="11" t="s">
        <v>2</v>
      </c>
      <c r="E63" s="11" t="s">
        <v>203</v>
      </c>
      <c r="F63" s="18" t="s">
        <v>203</v>
      </c>
      <c r="G63" s="10">
        <v>38782</v>
      </c>
      <c r="H63" s="18" t="s">
        <v>306</v>
      </c>
      <c r="I63" s="11"/>
      <c r="J63" s="11">
        <f>IF(Tabla152[[#This Row],[Posicion 1]]=0,0,0.975^(Tabla152[[#This Row],[Posicion 1]]-1)*3000)</f>
        <v>0</v>
      </c>
      <c r="K63" s="11"/>
      <c r="L63" s="11">
        <f>IF(Tabla152[[#This Row],[Posición2]]=0,0,0.975^(Tabla152[[#This Row],[Posición2]]-1)*3000)</f>
        <v>0</v>
      </c>
      <c r="M63" s="18">
        <v>1</v>
      </c>
      <c r="N63" s="11">
        <f>IF(Tabla152[[#This Row],[Posición3]]=0,0,0.975^(Tabla152[[#This Row],[Posición3]]-1)*3000)</f>
        <v>3000</v>
      </c>
      <c r="O63" s="11"/>
      <c r="P63" s="11">
        <f>IF(Tabla152[[#This Row],[Posición4]]=0,0,0.975^(Tabla152[[#This Row],[Posición4]]-1)*3000)</f>
        <v>0</v>
      </c>
      <c r="Q63" s="11"/>
      <c r="R63" s="11">
        <f>IF(Tabla152[[#This Row],[Posición5]]=0,0,0.975^(Tabla152[[#This Row],[Posición5]]-1)*3000)</f>
        <v>0</v>
      </c>
      <c r="S63" s="11"/>
      <c r="T63" s="11">
        <f>IF(Tabla152[[#This Row],[Posición6]]=0,0,0.975^(Tabla152[[#This Row],[Posición6]]-1)*6000)</f>
        <v>0</v>
      </c>
      <c r="U63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64" spans="1:21" s="6" customFormat="1" x14ac:dyDescent="0.2">
      <c r="A64" s="11"/>
      <c r="B64" s="17" t="s">
        <v>299</v>
      </c>
      <c r="C64" s="17" t="s">
        <v>300</v>
      </c>
      <c r="D64" s="18" t="s">
        <v>2</v>
      </c>
      <c r="E64" s="11" t="s">
        <v>295</v>
      </c>
      <c r="F64" s="26" t="s">
        <v>295</v>
      </c>
      <c r="G64" s="20">
        <v>38715</v>
      </c>
      <c r="H64" s="18" t="s">
        <v>306</v>
      </c>
      <c r="I64" s="11"/>
      <c r="J64" s="11">
        <f>IF(Tabla152[[#This Row],[Posicion 1]]=0,0,0.975^(Tabla152[[#This Row],[Posicion 1]]-1)*3000)</f>
        <v>0</v>
      </c>
      <c r="K64" s="11"/>
      <c r="L64" s="11">
        <f>IF(Tabla152[[#This Row],[Posición2]]=0,0,0.975^(Tabla152[[#This Row],[Posición2]]-1)*3000)</f>
        <v>0</v>
      </c>
      <c r="M64" s="11"/>
      <c r="N64" s="11">
        <f>IF(Tabla152[[#This Row],[Posición3]]=0,0,0.975^(Tabla152[[#This Row],[Posición3]]-1)*3000)</f>
        <v>0</v>
      </c>
      <c r="O64" s="11"/>
      <c r="P64" s="11">
        <f>IF(Tabla152[[#This Row],[Posición4]]=0,0,0.975^(Tabla152[[#This Row],[Posición4]]-1)*3000)</f>
        <v>0</v>
      </c>
      <c r="Q64" s="11">
        <v>1</v>
      </c>
      <c r="R64" s="11">
        <f>IF(Tabla152[[#This Row],[Posición5]]=0,0,0.975^(Tabla152[[#This Row],[Posición5]]-1)*3000)</f>
        <v>3000</v>
      </c>
      <c r="S64" s="11"/>
      <c r="T64" s="11">
        <f>IF(Tabla152[[#This Row],[Posición6]]=0,0,0.975^(Tabla152[[#This Row],[Posición6]]-1)*6000)</f>
        <v>0</v>
      </c>
      <c r="U64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65" spans="1:21" ht="16" x14ac:dyDescent="0.2">
      <c r="A65" s="11"/>
      <c r="B65" s="13" t="s">
        <v>135</v>
      </c>
      <c r="C65" s="13" t="s">
        <v>136</v>
      </c>
      <c r="D65" s="11" t="s">
        <v>2</v>
      </c>
      <c r="E65" s="11" t="s">
        <v>101</v>
      </c>
      <c r="F65" s="9" t="s">
        <v>101</v>
      </c>
      <c r="G65" s="10">
        <v>37515</v>
      </c>
      <c r="H65" s="18" t="s">
        <v>306</v>
      </c>
      <c r="I65" s="16">
        <v>2</v>
      </c>
      <c r="J65" s="11">
        <f>IF(Tabla152[[#This Row],[Posicion 1]]=0,0,0.975^(Tabla152[[#This Row],[Posicion 1]]-1)*3000)</f>
        <v>2925</v>
      </c>
      <c r="K65" s="11"/>
      <c r="L65" s="11">
        <f>IF(Tabla152[[#This Row],[Posición2]]=0,0,0.975^(Tabla152[[#This Row],[Posición2]]-1)*3000)</f>
        <v>0</v>
      </c>
      <c r="M65" s="11"/>
      <c r="N65" s="11">
        <f>IF(Tabla152[[#This Row],[Posición3]]=0,0,0.975^(Tabla152[[#This Row],[Posición3]]-1)*3000)</f>
        <v>0</v>
      </c>
      <c r="O65" s="11"/>
      <c r="P65" s="11">
        <f>IF(Tabla152[[#This Row],[Posición4]]=0,0,0.975^(Tabla152[[#This Row],[Posición4]]-1)*3000)</f>
        <v>0</v>
      </c>
      <c r="Q65" s="11"/>
      <c r="R65" s="11">
        <f>IF(Tabla152[[#This Row],[Posición5]]=0,0,0.975^(Tabla152[[#This Row],[Posición5]]-1)*3000)</f>
        <v>0</v>
      </c>
      <c r="S65" s="11"/>
      <c r="T65" s="11">
        <f>IF(Tabla152[[#This Row],[Posición6]]=0,0,0.975^(Tabla152[[#This Row],[Posición6]]-1)*6000)</f>
        <v>0</v>
      </c>
      <c r="U65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66" spans="1:21" s="6" customFormat="1" x14ac:dyDescent="0.2">
      <c r="A66" s="11"/>
      <c r="B66" s="17" t="s">
        <v>171</v>
      </c>
      <c r="C66" s="17" t="s">
        <v>202</v>
      </c>
      <c r="D66" s="18" t="s">
        <v>2</v>
      </c>
      <c r="E66" s="11" t="s">
        <v>297</v>
      </c>
      <c r="F66" s="26" t="s">
        <v>297</v>
      </c>
      <c r="G66" s="20">
        <v>37200</v>
      </c>
      <c r="H66" s="18" t="s">
        <v>306</v>
      </c>
      <c r="I66" s="11"/>
      <c r="J66" s="11">
        <f>IF(Tabla152[[#This Row],[Posicion 1]]=0,0,0.975^(Tabla152[[#This Row],[Posicion 1]]-1)*3000)</f>
        <v>0</v>
      </c>
      <c r="K66" s="11"/>
      <c r="L66" s="11">
        <f>IF(Tabla152[[#This Row],[Posición2]]=0,0,0.975^(Tabla152[[#This Row],[Posición2]]-1)*3000)</f>
        <v>0</v>
      </c>
      <c r="M66" s="11"/>
      <c r="N66" s="11">
        <f>IF(Tabla152[[#This Row],[Posición3]]=0,0,0.975^(Tabla152[[#This Row],[Posición3]]-1)*3000)</f>
        <v>0</v>
      </c>
      <c r="O66" s="11"/>
      <c r="P66" s="11">
        <f>IF(Tabla152[[#This Row],[Posición4]]=0,0,0.975^(Tabla152[[#This Row],[Posición4]]-1)*3000)</f>
        <v>0</v>
      </c>
      <c r="Q66" s="11">
        <v>3</v>
      </c>
      <c r="R66" s="11">
        <f>IF(Tabla152[[#This Row],[Posición5]]=0,0,0.975^(Tabla152[[#This Row],[Posición5]]-1)*3000)</f>
        <v>2851.875</v>
      </c>
      <c r="S66" s="11"/>
      <c r="T66" s="11">
        <f>IF(Tabla152[[#This Row],[Posición6]]=0,0,0.975^(Tabla152[[#This Row],[Posición6]]-1)*6000)</f>
        <v>0</v>
      </c>
      <c r="U66" s="29">
        <f>SUM(Tabla152[[#This Row],[Puntaje]],Tabla152[[#This Row],[Puntaje2]],Tabla152[[#This Row],[Puntaje3]],Tabla152[[#This Row],[Puntaje4]],Tabla152[[#This Row],[puntaje5]],Tabla152[[#This Row],[Puntaje6]])</f>
        <v>2851.875</v>
      </c>
    </row>
    <row r="67" spans="1:21" s="6" customFormat="1" x14ac:dyDescent="0.2">
      <c r="A67" s="11"/>
      <c r="B67" s="17" t="s">
        <v>176</v>
      </c>
      <c r="C67" s="17" t="s">
        <v>193</v>
      </c>
      <c r="D67" s="11" t="s">
        <v>2</v>
      </c>
      <c r="E67" s="11" t="s">
        <v>224</v>
      </c>
      <c r="F67" s="18" t="s">
        <v>224</v>
      </c>
      <c r="G67" s="10">
        <v>38909</v>
      </c>
      <c r="H67" s="18" t="s">
        <v>306</v>
      </c>
      <c r="I67" s="11"/>
      <c r="J67" s="11">
        <f>IF(Tabla152[[#This Row],[Posicion 1]]=0,0,0.975^(Tabla152[[#This Row],[Posicion 1]]-1)*3000)</f>
        <v>0</v>
      </c>
      <c r="K67" s="11"/>
      <c r="L67" s="11">
        <f>IF(Tabla152[[#This Row],[Posición2]]=0,0,0.975^(Tabla152[[#This Row],[Posición2]]-1)*3000)</f>
        <v>0</v>
      </c>
      <c r="M67" s="18">
        <v>3</v>
      </c>
      <c r="N67" s="11">
        <f>IF(Tabla152[[#This Row],[Posición3]]=0,0,0.975^(Tabla152[[#This Row],[Posición3]]-1)*3000)</f>
        <v>2851.875</v>
      </c>
      <c r="O67" s="11"/>
      <c r="P67" s="11">
        <f>IF(Tabla152[[#This Row],[Posición4]]=0,0,0.975^(Tabla152[[#This Row],[Posición4]]-1)*3000)</f>
        <v>0</v>
      </c>
      <c r="Q67" s="11"/>
      <c r="R67" s="11">
        <f>IF(Tabla152[[#This Row],[Posición5]]=0,0,0.975^(Tabla152[[#This Row],[Posición5]]-1)*3000)</f>
        <v>0</v>
      </c>
      <c r="S67" s="11"/>
      <c r="T67" s="11">
        <f>IF(Tabla152[[#This Row],[Posición6]]=0,0,0.975^(Tabla152[[#This Row],[Posición6]]-1)*6000)</f>
        <v>0</v>
      </c>
      <c r="U67" s="29">
        <f>SUM(Tabla152[[#This Row],[Puntaje]],Tabla152[[#This Row],[Puntaje2]],Tabla152[[#This Row],[Puntaje3]],Tabla152[[#This Row],[Puntaje4]],Tabla152[[#This Row],[puntaje5]],Tabla152[[#This Row],[Puntaje6]])</f>
        <v>2851.875</v>
      </c>
    </row>
    <row r="68" spans="1:21" s="6" customFormat="1" ht="16" x14ac:dyDescent="0.2">
      <c r="A68" s="11"/>
      <c r="B68" s="13" t="s">
        <v>139</v>
      </c>
      <c r="C68" s="13" t="s">
        <v>140</v>
      </c>
      <c r="D68" s="11" t="s">
        <v>2</v>
      </c>
      <c r="E68" s="11" t="s">
        <v>103</v>
      </c>
      <c r="F68" s="9" t="s">
        <v>103</v>
      </c>
      <c r="G68" s="10">
        <v>38916</v>
      </c>
      <c r="H68" s="18" t="s">
        <v>306</v>
      </c>
      <c r="I68" s="16">
        <v>29</v>
      </c>
      <c r="J68" s="11">
        <f>IF(Tabla152[[#This Row],[Posicion 1]]=0,0,0.975^(Tabla152[[#This Row],[Posicion 1]]-1)*3000)</f>
        <v>1476.5579432878578</v>
      </c>
      <c r="K68" s="11"/>
      <c r="L68" s="11">
        <f>IF(Tabla152[[#This Row],[Posición2]]=0,0,0.975^(Tabla152[[#This Row],[Posición2]]-1)*3000)</f>
        <v>0</v>
      </c>
      <c r="M68" s="11"/>
      <c r="N68" s="11">
        <f>IF(Tabla152[[#This Row],[Posición3]]=0,0,0.975^(Tabla152[[#This Row],[Posición3]]-1)*3000)</f>
        <v>0</v>
      </c>
      <c r="O68" s="11"/>
      <c r="P68" s="11">
        <f>IF(Tabla152[[#This Row],[Posición4]]=0,0,0.975^(Tabla152[[#This Row],[Posición4]]-1)*3000)</f>
        <v>0</v>
      </c>
      <c r="Q68" s="11"/>
      <c r="R68" s="11">
        <f>IF(Tabla152[[#This Row],[Posición5]]=0,0,0.975^(Tabla152[[#This Row],[Posición5]]-1)*3000)</f>
        <v>0</v>
      </c>
      <c r="S68" s="11"/>
      <c r="T68" s="11">
        <f>IF(Tabla152[[#This Row],[Posición6]]=0,0,0.975^(Tabla152[[#This Row],[Posición6]]-1)*6000)</f>
        <v>0</v>
      </c>
      <c r="U68" s="29">
        <f>SUM(Tabla152[[#This Row],[Puntaje]],Tabla152[[#This Row],[Puntaje2]],Tabla152[[#This Row],[Puntaje3]],Tabla152[[#This Row],[Puntaje4]],Tabla152[[#This Row],[puntaje5]],Tabla152[[#This Row],[Puntaje6]])</f>
        <v>1476.5579432878578</v>
      </c>
    </row>
    <row r="69" spans="1:21" s="6" customFormat="1" x14ac:dyDescent="0.2">
      <c r="A69" s="11"/>
      <c r="B69" s="17" t="s">
        <v>156</v>
      </c>
      <c r="C69" s="17" t="s">
        <v>269</v>
      </c>
      <c r="D69" s="18" t="s">
        <v>2</v>
      </c>
      <c r="E69" s="11" t="s">
        <v>287</v>
      </c>
      <c r="F69" s="19" t="s">
        <v>287</v>
      </c>
      <c r="G69" s="20">
        <v>35006</v>
      </c>
      <c r="H69" s="18" t="s">
        <v>85</v>
      </c>
      <c r="I69" s="11"/>
      <c r="J69" s="11">
        <f>IF(Tabla152[[#This Row],[Posicion 1]]=0,0,0.975^(Tabla152[[#This Row],[Posicion 1]]-1)*3000)</f>
        <v>0</v>
      </c>
      <c r="K69" s="11"/>
      <c r="L69" s="11">
        <f>IF(Tabla152[[#This Row],[Posición2]]=0,0,0.975^(Tabla152[[#This Row],[Posición2]]-1)*3000)</f>
        <v>0</v>
      </c>
      <c r="M69" s="11"/>
      <c r="N69" s="11">
        <f>IF(Tabla152[[#This Row],[Posición3]]=0,0,0.975^(Tabla152[[#This Row],[Posición3]]-1)*3000)</f>
        <v>0</v>
      </c>
      <c r="O69" s="11"/>
      <c r="P69" s="11">
        <f>IF(Tabla152[[#This Row],[Posición4]]=0,0,0.975^(Tabla152[[#This Row],[Posición4]]-1)*3000)</f>
        <v>0</v>
      </c>
      <c r="Q69" s="11"/>
      <c r="R69" s="11">
        <f>IF(Tabla152[[#This Row],[Posición5]]=0,0,0.975^(Tabla152[[#This Row],[Posición5]]-1)*3000)</f>
        <v>0</v>
      </c>
      <c r="S69" s="18">
        <v>1</v>
      </c>
      <c r="T69" s="11">
        <f>IF(Tabla152[[#This Row],[Posición6]]=0,0,0.975^(Tabla152[[#This Row],[Posición6]]-1)*6000)</f>
        <v>6000</v>
      </c>
      <c r="U69" s="29">
        <f>SUM(Tabla152[[#This Row],[Puntaje]],Tabla152[[#This Row],[Puntaje2]],Tabla152[[#This Row],[Puntaje3]],Tabla152[[#This Row],[Puntaje4]],Tabla152[[#This Row],[puntaje5]],Tabla152[[#This Row],[Puntaje6]])</f>
        <v>6000</v>
      </c>
    </row>
    <row r="70" spans="1:21" s="6" customFormat="1" ht="16" x14ac:dyDescent="0.2">
      <c r="A70" s="11"/>
      <c r="B70" s="21" t="s">
        <v>164</v>
      </c>
      <c r="C70" s="22" t="s">
        <v>163</v>
      </c>
      <c r="D70" s="11" t="s">
        <v>2</v>
      </c>
      <c r="E70" s="11" t="s">
        <v>211</v>
      </c>
      <c r="F70" s="14" t="s">
        <v>211</v>
      </c>
      <c r="G70" s="10">
        <v>36386</v>
      </c>
      <c r="H70" s="18" t="s">
        <v>85</v>
      </c>
      <c r="I70" s="11"/>
      <c r="J70" s="11">
        <f>IF(Tabla152[[#This Row],[Posicion 1]]=0,0,0.975^(Tabla152[[#This Row],[Posicion 1]]-1)*3000)</f>
        <v>0</v>
      </c>
      <c r="K70" s="25">
        <v>2</v>
      </c>
      <c r="L70" s="11">
        <f>IF(Tabla152[[#This Row],[Posición2]]=0,0,0.975^(Tabla152[[#This Row],[Posición2]]-1)*3000)</f>
        <v>2925</v>
      </c>
      <c r="M70" s="11"/>
      <c r="N70" s="11">
        <f>IF(Tabla152[[#This Row],[Posición3]]=0,0,0.975^(Tabla152[[#This Row],[Posición3]]-1)*3000)</f>
        <v>0</v>
      </c>
      <c r="O70" s="11"/>
      <c r="P70" s="11">
        <f>IF(Tabla152[[#This Row],[Posición4]]=0,0,0.975^(Tabla152[[#This Row],[Posición4]]-1)*3000)</f>
        <v>0</v>
      </c>
      <c r="Q70" s="11"/>
      <c r="R70" s="11">
        <f>IF(Tabla152[[#This Row],[Posición5]]=0,0,0.975^(Tabla152[[#This Row],[Posición5]]-1)*3000)</f>
        <v>0</v>
      </c>
      <c r="S70" s="11"/>
      <c r="T70" s="11">
        <f>IF(Tabla152[[#This Row],[Posición6]]=0,0,0.975^(Tabla152[[#This Row],[Posición6]]-1)*6000)</f>
        <v>0</v>
      </c>
      <c r="U70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71" spans="1:21" s="6" customFormat="1" x14ac:dyDescent="0.2">
      <c r="A71" s="11"/>
      <c r="B71" s="17" t="s">
        <v>178</v>
      </c>
      <c r="C71" s="17" t="s">
        <v>196</v>
      </c>
      <c r="D71" s="11" t="s">
        <v>2</v>
      </c>
      <c r="E71" s="11" t="s">
        <v>227</v>
      </c>
      <c r="F71" s="18" t="s">
        <v>227</v>
      </c>
      <c r="G71" s="10">
        <v>35039</v>
      </c>
      <c r="H71" s="18" t="s">
        <v>85</v>
      </c>
      <c r="I71" s="11"/>
      <c r="J71" s="11">
        <f>IF(Tabla152[[#This Row],[Posicion 1]]=0,0,0.975^(Tabla152[[#This Row],[Posicion 1]]-1)*3000)</f>
        <v>0</v>
      </c>
      <c r="K71" s="11"/>
      <c r="L71" s="11">
        <f>IF(Tabla152[[#This Row],[Posición2]]=0,0,0.975^(Tabla152[[#This Row],[Posición2]]-1)*3000)</f>
        <v>0</v>
      </c>
      <c r="M71" s="18">
        <v>5</v>
      </c>
      <c r="N71" s="11">
        <f>IF(Tabla152[[#This Row],[Posición3]]=0,0,0.975^(Tabla152[[#This Row],[Posición3]]-1)*3000)</f>
        <v>2711.0636718749997</v>
      </c>
      <c r="O71" s="11"/>
      <c r="P71" s="11">
        <f>IF(Tabla152[[#This Row],[Posición4]]=0,0,0.975^(Tabla152[[#This Row],[Posición4]]-1)*3000)</f>
        <v>0</v>
      </c>
      <c r="Q71" s="11"/>
      <c r="R71" s="11">
        <f>IF(Tabla152[[#This Row],[Posición5]]=0,0,0.975^(Tabla152[[#This Row],[Posición5]]-1)*3000)</f>
        <v>0</v>
      </c>
      <c r="S71" s="11"/>
      <c r="T71" s="11">
        <f>IF(Tabla152[[#This Row],[Posición6]]=0,0,0.975^(Tabla152[[#This Row],[Posición6]]-1)*6000)</f>
        <v>0</v>
      </c>
      <c r="U71" s="29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72" spans="1:21" ht="16" x14ac:dyDescent="0.2">
      <c r="A72" s="11">
        <v>1</v>
      </c>
      <c r="B72" s="30" t="s">
        <v>128</v>
      </c>
      <c r="C72" s="30" t="s">
        <v>129</v>
      </c>
      <c r="D72" s="31" t="s">
        <v>2</v>
      </c>
      <c r="E72" s="31" t="s">
        <v>97</v>
      </c>
      <c r="F72" s="41" t="s">
        <v>97</v>
      </c>
      <c r="G72" s="33">
        <v>33529</v>
      </c>
      <c r="H72" s="39" t="s">
        <v>86</v>
      </c>
      <c r="I72" s="35">
        <v>18</v>
      </c>
      <c r="J72" s="31">
        <f>IF(Tabla152[[#This Row],[Posicion 1]]=0,0,0.975^(Tabla152[[#This Row],[Posicion 1]]-1)*3000)</f>
        <v>1950.741492642614</v>
      </c>
      <c r="K72" s="31"/>
      <c r="L72" s="31">
        <f>IF(Tabla152[[#This Row],[Posición2]]=0,0,0.975^(Tabla152[[#This Row],[Posición2]]-1)*3000)</f>
        <v>0</v>
      </c>
      <c r="M72" s="31"/>
      <c r="N72" s="31">
        <f>IF(Tabla152[[#This Row],[Posición3]]=0,0,0.975^(Tabla152[[#This Row],[Posición3]]-1)*3000)</f>
        <v>0</v>
      </c>
      <c r="O72" s="31"/>
      <c r="P72" s="31">
        <f>IF(Tabla152[[#This Row],[Posición4]]=0,0,0.975^(Tabla152[[#This Row],[Posición4]]-1)*3000)</f>
        <v>0</v>
      </c>
      <c r="Q72" s="31"/>
      <c r="R72" s="31">
        <f>IF(Tabla152[[#This Row],[Posición5]]=0,0,0.975^(Tabla152[[#This Row],[Posición5]]-1)*3000)</f>
        <v>0</v>
      </c>
      <c r="S72" s="31">
        <v>6</v>
      </c>
      <c r="T72" s="31">
        <f>IF(Tabla152[[#This Row],[Posición6]]=0,0,0.975^(Tabla152[[#This Row],[Posición6]]-1)*6000)</f>
        <v>5286.5741601562495</v>
      </c>
      <c r="U72" s="31">
        <f>SUM(Tabla152[[#This Row],[Puntaje]],Tabla152[[#This Row],[Puntaje2]],Tabla152[[#This Row],[Puntaje3]],Tabla152[[#This Row],[Puntaje4]],Tabla152[[#This Row],[puntaje5]],Tabla152[[#This Row],[Puntaje6]])</f>
        <v>7237.3156527988631</v>
      </c>
    </row>
    <row r="73" spans="1:21" ht="16" x14ac:dyDescent="0.2">
      <c r="A73" s="11"/>
      <c r="B73" s="13" t="s">
        <v>122</v>
      </c>
      <c r="C73" s="13" t="s">
        <v>134</v>
      </c>
      <c r="D73" s="11" t="s">
        <v>2</v>
      </c>
      <c r="E73" s="11" t="s">
        <v>100</v>
      </c>
      <c r="F73" s="9" t="s">
        <v>100</v>
      </c>
      <c r="G73" s="10">
        <v>33902</v>
      </c>
      <c r="H73" s="18" t="s">
        <v>86</v>
      </c>
      <c r="I73" s="16">
        <v>6</v>
      </c>
      <c r="J73" s="11">
        <f>IF(Tabla152[[#This Row],[Posicion 1]]=0,0,0.975^(Tabla152[[#This Row],[Posicion 1]]-1)*3000)</f>
        <v>2643.2870800781247</v>
      </c>
      <c r="K73" s="11"/>
      <c r="L73" s="11">
        <f>IF(Tabla152[[#This Row],[Posición2]]=0,0,0.975^(Tabla152[[#This Row],[Posición2]]-1)*3000)</f>
        <v>0</v>
      </c>
      <c r="M73" s="11">
        <v>4</v>
      </c>
      <c r="N73" s="11">
        <f>IF(Tabla152[[#This Row],[Posición3]]=0,0,0.975^(Tabla152[[#This Row],[Posición3]]-1)*3000)</f>
        <v>2780.578125</v>
      </c>
      <c r="O73" s="11"/>
      <c r="P73" s="11">
        <f>IF(Tabla152[[#This Row],[Posición4]]=0,0,0.975^(Tabla152[[#This Row],[Posición4]]-1)*3000)</f>
        <v>0</v>
      </c>
      <c r="Q73" s="11"/>
      <c r="R73" s="11">
        <f>IF(Tabla152[[#This Row],[Posición5]]=0,0,0.975^(Tabla152[[#This Row],[Posición5]]-1)*3000)</f>
        <v>0</v>
      </c>
      <c r="S73" s="11"/>
      <c r="T73" s="11">
        <f>IF(Tabla152[[#This Row],[Posición6]]=0,0,0.975^(Tabla152[[#This Row],[Posición6]]-1)*6000)</f>
        <v>0</v>
      </c>
      <c r="U73" s="29">
        <f>SUM(Tabla152[[#This Row],[Puntaje]],Tabla152[[#This Row],[Puntaje2]],Tabla152[[#This Row],[Puntaje3]],Tabla152[[#This Row],[Puntaje4]],Tabla152[[#This Row],[puntaje5]],Tabla152[[#This Row],[Puntaje6]])</f>
        <v>5423.8652050781247</v>
      </c>
    </row>
    <row r="74" spans="1:21" s="6" customFormat="1" x14ac:dyDescent="0.2">
      <c r="A74" s="11"/>
      <c r="B74" s="17" t="s">
        <v>270</v>
      </c>
      <c r="C74" s="17" t="s">
        <v>271</v>
      </c>
      <c r="D74" s="18" t="s">
        <v>2</v>
      </c>
      <c r="E74" s="11" t="s">
        <v>288</v>
      </c>
      <c r="F74" s="19" t="s">
        <v>288</v>
      </c>
      <c r="G74" s="20">
        <v>33821</v>
      </c>
      <c r="H74" s="18" t="s">
        <v>86</v>
      </c>
      <c r="I74" s="11"/>
      <c r="J74" s="11">
        <f>IF(Tabla152[[#This Row],[Posicion 1]]=0,0,0.975^(Tabla152[[#This Row],[Posicion 1]]-1)*3000)</f>
        <v>0</v>
      </c>
      <c r="K74" s="11"/>
      <c r="L74" s="11">
        <f>IF(Tabla152[[#This Row],[Posición2]]=0,0,0.975^(Tabla152[[#This Row],[Posición2]]-1)*3000)</f>
        <v>0</v>
      </c>
      <c r="M74" s="11"/>
      <c r="N74" s="11">
        <f>IF(Tabla152[[#This Row],[Posición3]]=0,0,0.975^(Tabla152[[#This Row],[Posición3]]-1)*3000)</f>
        <v>0</v>
      </c>
      <c r="O74" s="11"/>
      <c r="P74" s="11">
        <f>IF(Tabla152[[#This Row],[Posición4]]=0,0,0.975^(Tabla152[[#This Row],[Posición4]]-1)*3000)</f>
        <v>0</v>
      </c>
      <c r="Q74" s="11"/>
      <c r="R74" s="11">
        <f>IF(Tabla152[[#This Row],[Posición5]]=0,0,0.975^(Tabla152[[#This Row],[Posición5]]-1)*3000)</f>
        <v>0</v>
      </c>
      <c r="S74" s="18">
        <v>9</v>
      </c>
      <c r="T74" s="11">
        <f>IF(Tabla152[[#This Row],[Posición6]]=0,0,0.975^(Tabla152[[#This Row],[Posición6]]-1)*6000)</f>
        <v>4899.9108219735708</v>
      </c>
      <c r="U74" s="29">
        <f>SUM(Tabla152[[#This Row],[Puntaje]],Tabla152[[#This Row],[Puntaje2]],Tabla152[[#This Row],[Puntaje3]],Tabla152[[#This Row],[Puntaje4]],Tabla152[[#This Row],[puntaje5]],Tabla152[[#This Row],[Puntaje6]])</f>
        <v>4899.9108219735708</v>
      </c>
    </row>
    <row r="75" spans="1:21" s="6" customFormat="1" x14ac:dyDescent="0.2">
      <c r="A75" s="11"/>
      <c r="B75" s="17" t="s">
        <v>179</v>
      </c>
      <c r="C75" s="17" t="s">
        <v>197</v>
      </c>
      <c r="D75" s="11" t="s">
        <v>2</v>
      </c>
      <c r="E75" s="11" t="s">
        <v>228</v>
      </c>
      <c r="F75" s="18" t="s">
        <v>228</v>
      </c>
      <c r="G75" s="10">
        <v>33393</v>
      </c>
      <c r="H75" s="18" t="s">
        <v>86</v>
      </c>
      <c r="I75" s="11"/>
      <c r="J75" s="11">
        <f>IF(Tabla152[[#This Row],[Posicion 1]]=0,0,0.975^(Tabla152[[#This Row],[Posicion 1]]-1)*3000)</f>
        <v>0</v>
      </c>
      <c r="K75" s="11"/>
      <c r="L75" s="11">
        <f>IF(Tabla152[[#This Row],[Posición2]]=0,0,0.975^(Tabla152[[#This Row],[Posición2]]-1)*3000)</f>
        <v>0</v>
      </c>
      <c r="M75" s="18">
        <v>1</v>
      </c>
      <c r="N75" s="11">
        <f>IF(Tabla152[[#This Row],[Posición3]]=0,0,0.975^(Tabla152[[#This Row],[Posición3]]-1)*3000)</f>
        <v>3000</v>
      </c>
      <c r="O75" s="11"/>
      <c r="P75" s="11">
        <f>IF(Tabla152[[#This Row],[Posición4]]=0,0,0.975^(Tabla152[[#This Row],[Posición4]]-1)*3000)</f>
        <v>0</v>
      </c>
      <c r="Q75" s="11"/>
      <c r="R75" s="11">
        <f>IF(Tabla152[[#This Row],[Posición5]]=0,0,0.975^(Tabla152[[#This Row],[Posición5]]-1)*3000)</f>
        <v>0</v>
      </c>
      <c r="S75" s="11"/>
      <c r="T75" s="11">
        <f>IF(Tabla152[[#This Row],[Posición6]]=0,0,0.975^(Tabla152[[#This Row],[Posición6]]-1)*6000)</f>
        <v>0</v>
      </c>
      <c r="U75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76" spans="1:21" s="6" customFormat="1" ht="17" customHeight="1" x14ac:dyDescent="0.2">
      <c r="A76" s="11"/>
      <c r="B76" s="13" t="s">
        <v>132</v>
      </c>
      <c r="C76" s="13" t="s">
        <v>133</v>
      </c>
      <c r="D76" s="11" t="s">
        <v>2</v>
      </c>
      <c r="E76" s="11" t="s">
        <v>99</v>
      </c>
      <c r="F76" s="9" t="s">
        <v>99</v>
      </c>
      <c r="G76" s="10">
        <v>33808</v>
      </c>
      <c r="H76" s="18" t="s">
        <v>86</v>
      </c>
      <c r="I76" s="16">
        <v>5</v>
      </c>
      <c r="J76" s="11">
        <f>IF(Tabla152[[#This Row],[Posicion 1]]=0,0,0.975^(Tabla152[[#This Row],[Posicion 1]]-1)*3000)</f>
        <v>2711.0636718749997</v>
      </c>
      <c r="K76" s="11"/>
      <c r="L76" s="11">
        <f>IF(Tabla152[[#This Row],[Posición2]]=0,0,0.975^(Tabla152[[#This Row],[Posición2]]-1)*3000)</f>
        <v>0</v>
      </c>
      <c r="M76" s="11"/>
      <c r="N76" s="11">
        <f>IF(Tabla152[[#This Row],[Posición3]]=0,0,0.975^(Tabla152[[#This Row],[Posición3]]-1)*3000)</f>
        <v>0</v>
      </c>
      <c r="O76" s="11"/>
      <c r="P76" s="11">
        <f>IF(Tabla152[[#This Row],[Posición4]]=0,0,0.975^(Tabla152[[#This Row],[Posición4]]-1)*3000)</f>
        <v>0</v>
      </c>
      <c r="Q76" s="11"/>
      <c r="R76" s="11">
        <f>IF(Tabla152[[#This Row],[Posición5]]=0,0,0.975^(Tabla152[[#This Row],[Posición5]]-1)*3000)</f>
        <v>0</v>
      </c>
      <c r="S76" s="11"/>
      <c r="T76" s="11">
        <f>IF(Tabla152[[#This Row],[Posición6]]=0,0,0.975^(Tabla152[[#This Row],[Posición6]]-1)*6000)</f>
        <v>0</v>
      </c>
      <c r="U76" s="29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77" spans="1:21" s="6" customFormat="1" x14ac:dyDescent="0.2">
      <c r="A77" s="11"/>
      <c r="B77" s="23" t="s">
        <v>244</v>
      </c>
      <c r="C77" s="23" t="s">
        <v>245</v>
      </c>
      <c r="D77" s="11" t="s">
        <v>2</v>
      </c>
      <c r="E77" s="11" t="s">
        <v>238</v>
      </c>
      <c r="F77" s="18" t="s">
        <v>238</v>
      </c>
      <c r="G77" s="20"/>
      <c r="H77" s="18" t="s">
        <v>86</v>
      </c>
      <c r="I77" s="11"/>
      <c r="J77" s="11">
        <f>IF(Tabla152[[#This Row],[Posicion 1]]=0,0,0.975^(Tabla152[[#This Row],[Posicion 1]]-1)*3000)</f>
        <v>0</v>
      </c>
      <c r="K77" s="11"/>
      <c r="L77" s="11">
        <f>IF(Tabla152[[#This Row],[Posición2]]=0,0,0.975^(Tabla152[[#This Row],[Posición2]]-1)*3000)</f>
        <v>0</v>
      </c>
      <c r="M77" s="11"/>
      <c r="N77" s="11">
        <f>IF(Tabla152[[#This Row],[Posición3]]=0,0,0.975^(Tabla152[[#This Row],[Posición3]]-1)*3000)</f>
        <v>0</v>
      </c>
      <c r="O77" s="24">
        <v>8</v>
      </c>
      <c r="P77" s="11">
        <f>IF(Tabla152[[#This Row],[Posición4]]=0,0,0.975^(Tabla152[[#This Row],[Posición4]]-1)*3000)</f>
        <v>2512.7747804992669</v>
      </c>
      <c r="Q77" s="11"/>
      <c r="R77" s="11">
        <f>IF(Tabla152[[#This Row],[Posición5]]=0,0,0.975^(Tabla152[[#This Row],[Posición5]]-1)*3000)</f>
        <v>0</v>
      </c>
      <c r="S77" s="11"/>
      <c r="T77" s="11">
        <f>IF(Tabla152[[#This Row],[Posición6]]=0,0,0.975^(Tabla152[[#This Row],[Posición6]]-1)*6000)</f>
        <v>0</v>
      </c>
      <c r="U77" s="29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78" spans="1:21" ht="16" x14ac:dyDescent="0.2">
      <c r="A78" s="11"/>
      <c r="B78" s="13" t="s">
        <v>141</v>
      </c>
      <c r="C78" s="13" t="s">
        <v>142</v>
      </c>
      <c r="D78" s="11" t="s">
        <v>2</v>
      </c>
      <c r="E78" s="11" t="s">
        <v>104</v>
      </c>
      <c r="F78" s="9" t="s">
        <v>104</v>
      </c>
      <c r="G78" s="10">
        <v>33602</v>
      </c>
      <c r="H78" s="18" t="s">
        <v>86</v>
      </c>
      <c r="I78" s="16">
        <v>9</v>
      </c>
      <c r="J78" s="11">
        <f>IF(Tabla152[[#This Row],[Posicion 1]]=0,0,0.975^(Tabla152[[#This Row],[Posicion 1]]-1)*3000)</f>
        <v>2449.9554109867854</v>
      </c>
      <c r="K78" s="11"/>
      <c r="L78" s="11">
        <f>IF(Tabla152[[#This Row],[Posición2]]=0,0,0.975^(Tabla152[[#This Row],[Posición2]]-1)*3000)</f>
        <v>0</v>
      </c>
      <c r="M78" s="11"/>
      <c r="N78" s="11">
        <f>IF(Tabla152[[#This Row],[Posición3]]=0,0,0.975^(Tabla152[[#This Row],[Posición3]]-1)*3000)</f>
        <v>0</v>
      </c>
      <c r="O78" s="11"/>
      <c r="P78" s="11">
        <f>IF(Tabla152[[#This Row],[Posición4]]=0,0,0.975^(Tabla152[[#This Row],[Posición4]]-1)*3000)</f>
        <v>0</v>
      </c>
      <c r="Q78" s="11"/>
      <c r="R78" s="11">
        <f>IF(Tabla152[[#This Row],[Posición5]]=0,0,0.975^(Tabla152[[#This Row],[Posición5]]-1)*3000)</f>
        <v>0</v>
      </c>
      <c r="S78" s="11"/>
      <c r="T78" s="11">
        <f>IF(Tabla152[[#This Row],[Posición6]]=0,0,0.975^(Tabla152[[#This Row],[Posición6]]-1)*6000)</f>
        <v>0</v>
      </c>
      <c r="U78" s="29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79" spans="1:21" ht="16" x14ac:dyDescent="0.2">
      <c r="A79" s="11"/>
      <c r="B79" s="13" t="s">
        <v>124</v>
      </c>
      <c r="C79" s="13" t="s">
        <v>125</v>
      </c>
      <c r="D79" s="11" t="s">
        <v>2</v>
      </c>
      <c r="E79" s="11" t="s">
        <v>95</v>
      </c>
      <c r="F79" s="9" t="s">
        <v>95</v>
      </c>
      <c r="G79" s="10">
        <v>33418</v>
      </c>
      <c r="H79" s="18" t="s">
        <v>86</v>
      </c>
      <c r="I79" s="16">
        <v>20</v>
      </c>
      <c r="J79" s="11">
        <f>IF(Tabla152[[#This Row],[Posicion 1]]=0,0,0.975^(Tabla152[[#This Row],[Posicion 1]]-1)*3000)</f>
        <v>1854.4236314433851</v>
      </c>
      <c r="K79" s="11"/>
      <c r="L79" s="11">
        <f>IF(Tabla152[[#This Row],[Posición2]]=0,0,0.975^(Tabla152[[#This Row],[Posición2]]-1)*3000)</f>
        <v>0</v>
      </c>
      <c r="M79" s="11"/>
      <c r="N79" s="11">
        <f>IF(Tabla152[[#This Row],[Posición3]]=0,0,0.975^(Tabla152[[#This Row],[Posición3]]-1)*3000)</f>
        <v>0</v>
      </c>
      <c r="O79" s="11"/>
      <c r="P79" s="11">
        <f>IF(Tabla152[[#This Row],[Posición4]]=0,0,0.975^(Tabla152[[#This Row],[Posición4]]-1)*3000)</f>
        <v>0</v>
      </c>
      <c r="Q79" s="11"/>
      <c r="R79" s="11">
        <f>IF(Tabla152[[#This Row],[Posición5]]=0,0,0.975^(Tabla152[[#This Row],[Posición5]]-1)*3000)</f>
        <v>0</v>
      </c>
      <c r="S79" s="11"/>
      <c r="T79" s="11">
        <f>IF(Tabla152[[#This Row],[Posición6]]=0,0,0.975^(Tabla152[[#This Row],[Posición6]]-1)*6000)</f>
        <v>0</v>
      </c>
      <c r="U79" s="29">
        <f>SUM(Tabla152[[#This Row],[Puntaje]],Tabla152[[#This Row],[Puntaje2]],Tabla152[[#This Row],[Puntaje3]],Tabla152[[#This Row],[Puntaje4]],Tabla152[[#This Row],[puntaje5]],Tabla152[[#This Row],[Puntaje6]])</f>
        <v>1854.4236314433851</v>
      </c>
    </row>
    <row r="80" spans="1:21" ht="16" x14ac:dyDescent="0.2">
      <c r="A80" s="11"/>
      <c r="B80" s="13" t="s">
        <v>126</v>
      </c>
      <c r="C80" s="13" t="s">
        <v>127</v>
      </c>
      <c r="D80" s="11" t="s">
        <v>2</v>
      </c>
      <c r="E80" s="11" t="s">
        <v>96</v>
      </c>
      <c r="F80" s="9" t="s">
        <v>96</v>
      </c>
      <c r="G80" s="10">
        <v>33533</v>
      </c>
      <c r="H80" s="18" t="s">
        <v>86</v>
      </c>
      <c r="I80" s="16">
        <v>24</v>
      </c>
      <c r="J80" s="11">
        <f>IF(Tabla152[[#This Row],[Posicion 1]]=0,0,0.975^(Tabla152[[#This Row],[Posicion 1]]-1)*3000)</f>
        <v>1675.8201798242246</v>
      </c>
      <c r="K80" s="11"/>
      <c r="L80" s="11">
        <f>IF(Tabla152[[#This Row],[Posición2]]=0,0,0.975^(Tabla152[[#This Row],[Posición2]]-1)*3000)</f>
        <v>0</v>
      </c>
      <c r="M80" s="11"/>
      <c r="N80" s="11">
        <f>IF(Tabla152[[#This Row],[Posición3]]=0,0,0.975^(Tabla152[[#This Row],[Posición3]]-1)*3000)</f>
        <v>0</v>
      </c>
      <c r="O80" s="11"/>
      <c r="P80" s="11">
        <f>IF(Tabla152[[#This Row],[Posición4]]=0,0,0.975^(Tabla152[[#This Row],[Posición4]]-1)*3000)</f>
        <v>0</v>
      </c>
      <c r="Q80" s="11"/>
      <c r="R80" s="11">
        <f>IF(Tabla152[[#This Row],[Posición5]]=0,0,0.975^(Tabla152[[#This Row],[Posición5]]-1)*3000)</f>
        <v>0</v>
      </c>
      <c r="S80" s="11"/>
      <c r="T80" s="11">
        <f>IF(Tabla152[[#This Row],[Posición6]]=0,0,0.975^(Tabla152[[#This Row],[Posición6]]-1)*6000)</f>
        <v>0</v>
      </c>
      <c r="U80" s="29">
        <f>SUM(Tabla152[[#This Row],[Puntaje]],Tabla152[[#This Row],[Puntaje2]],Tabla152[[#This Row],[Puntaje3]],Tabla152[[#This Row],[Puntaje4]],Tabla152[[#This Row],[puntaje5]],Tabla152[[#This Row],[Puntaje6]])</f>
        <v>1675.8201798242246</v>
      </c>
    </row>
    <row r="81" spans="1:21" ht="16" x14ac:dyDescent="0.2">
      <c r="A81" s="11"/>
      <c r="B81" s="13" t="s">
        <v>130</v>
      </c>
      <c r="C81" s="13" t="s">
        <v>131</v>
      </c>
      <c r="D81" s="11" t="s">
        <v>2</v>
      </c>
      <c r="E81" s="11" t="s">
        <v>98</v>
      </c>
      <c r="F81" s="9" t="s">
        <v>98</v>
      </c>
      <c r="G81" s="10">
        <v>33866</v>
      </c>
      <c r="H81" s="18" t="s">
        <v>86</v>
      </c>
      <c r="I81" s="16">
        <v>33</v>
      </c>
      <c r="J81" s="11">
        <f>IF(Tabla152[[#This Row],[Posicion 1]]=0,0,0.975^(Tabla152[[#This Row],[Posicion 1]]-1)*3000)</f>
        <v>1334.3475331553923</v>
      </c>
      <c r="K81" s="11"/>
      <c r="L81" s="11">
        <f>IF(Tabla152[[#This Row],[Posición2]]=0,0,0.975^(Tabla152[[#This Row],[Posición2]]-1)*3000)</f>
        <v>0</v>
      </c>
      <c r="M81" s="11"/>
      <c r="N81" s="11">
        <f>IF(Tabla152[[#This Row],[Posición3]]=0,0,0.975^(Tabla152[[#This Row],[Posición3]]-1)*3000)</f>
        <v>0</v>
      </c>
      <c r="O81" s="11"/>
      <c r="P81" s="11">
        <f>IF(Tabla152[[#This Row],[Posición4]]=0,0,0.975^(Tabla152[[#This Row],[Posición4]]-1)*3000)</f>
        <v>0</v>
      </c>
      <c r="Q81" s="11"/>
      <c r="R81" s="11">
        <f>IF(Tabla152[[#This Row],[Posición5]]=0,0,0.975^(Tabla152[[#This Row],[Posición5]]-1)*3000)</f>
        <v>0</v>
      </c>
      <c r="S81" s="11"/>
      <c r="T81" s="11">
        <f>IF(Tabla152[[#This Row],[Posición6]]=0,0,0.975^(Tabla152[[#This Row],[Posición6]]-1)*6000)</f>
        <v>0</v>
      </c>
      <c r="U81" s="29">
        <f>SUM(Tabla152[[#This Row],[Puntaje]],Tabla152[[#This Row],[Puntaje2]],Tabla152[[#This Row],[Puntaje3]],Tabla152[[#This Row],[Puntaje4]],Tabla152[[#This Row],[puntaje5]],Tabla152[[#This Row],[Puntaje6]])</f>
        <v>1334.3475331553923</v>
      </c>
    </row>
    <row r="82" spans="1:21" ht="16" x14ac:dyDescent="0.2">
      <c r="A82" s="11">
        <v>1</v>
      </c>
      <c r="B82" s="30" t="s">
        <v>145</v>
      </c>
      <c r="C82" s="30" t="s">
        <v>146</v>
      </c>
      <c r="D82" s="31" t="s">
        <v>2</v>
      </c>
      <c r="E82" s="31" t="s">
        <v>106</v>
      </c>
      <c r="F82" s="41" t="s">
        <v>106</v>
      </c>
      <c r="G82" s="33">
        <v>32195</v>
      </c>
      <c r="H82" s="39" t="s">
        <v>308</v>
      </c>
      <c r="I82" s="35">
        <v>26</v>
      </c>
      <c r="J82" s="31">
        <f>IF(Tabla152[[#This Row],[Posicion 1]]=0,0,0.975^(Tabla152[[#This Row],[Posicion 1]]-1)*3000)</f>
        <v>1593.0765584454036</v>
      </c>
      <c r="K82" s="31"/>
      <c r="L82" s="31">
        <f>IF(Tabla152[[#This Row],[Posición2]]=0,0,0.975^(Tabla152[[#This Row],[Posición2]]-1)*3000)</f>
        <v>0</v>
      </c>
      <c r="M82" s="31">
        <v>3</v>
      </c>
      <c r="N82" s="31">
        <f>IF(Tabla152[[#This Row],[Posición3]]=0,0,0.975^(Tabla152[[#This Row],[Posición3]]-1)*3000)</f>
        <v>2851.875</v>
      </c>
      <c r="O82" s="31"/>
      <c r="P82" s="31">
        <f>IF(Tabla152[[#This Row],[Posición4]]=0,0,0.975^(Tabla152[[#This Row],[Posición4]]-1)*3000)</f>
        <v>0</v>
      </c>
      <c r="Q82" s="31"/>
      <c r="R82" s="31">
        <f>IF(Tabla152[[#This Row],[Posición5]]=0,0,0.975^(Tabla152[[#This Row],[Posición5]]-1)*3000)</f>
        <v>0</v>
      </c>
      <c r="S82" s="31">
        <v>4</v>
      </c>
      <c r="T82" s="31">
        <f>IF(Tabla152[[#This Row],[Posición6]]=0,0,0.975^(Tabla152[[#This Row],[Posición6]]-1)*6000)</f>
        <v>5561.15625</v>
      </c>
      <c r="U82" s="31">
        <f>SUM(Tabla152[[#This Row],[Puntaje]],Tabla152[[#This Row],[Puntaje2]],Tabla152[[#This Row],[Puntaje3]],Tabla152[[#This Row],[Puntaje4]],Tabla152[[#This Row],[puntaje5]],Tabla152[[#This Row],[Puntaje6]])</f>
        <v>10006.107808445404</v>
      </c>
    </row>
    <row r="83" spans="1:21" ht="16" x14ac:dyDescent="0.2">
      <c r="A83" s="11"/>
      <c r="B83" s="13" t="s">
        <v>143</v>
      </c>
      <c r="C83" s="13" t="s">
        <v>144</v>
      </c>
      <c r="D83" s="11" t="s">
        <v>2</v>
      </c>
      <c r="E83" s="11" t="s">
        <v>105</v>
      </c>
      <c r="F83" s="9" t="s">
        <v>105</v>
      </c>
      <c r="G83" s="10">
        <v>29812</v>
      </c>
      <c r="H83" s="18" t="s">
        <v>309</v>
      </c>
      <c r="I83" s="16">
        <v>10</v>
      </c>
      <c r="J83" s="11">
        <f>IF(Tabla152[[#This Row],[Posicion 1]]=0,0,0.975^(Tabla152[[#This Row],[Posicion 1]]-1)*3000)</f>
        <v>2388.7065257121158</v>
      </c>
      <c r="K83" s="11"/>
      <c r="L83" s="11">
        <f>IF(Tabla152[[#This Row],[Posición2]]=0,0,0.975^(Tabla152[[#This Row],[Posición2]]-1)*3000)</f>
        <v>0</v>
      </c>
      <c r="M83" s="11"/>
      <c r="N83" s="11">
        <f>IF(Tabla152[[#This Row],[Posición3]]=0,0,0.975^(Tabla152[[#This Row],[Posición3]]-1)*3000)</f>
        <v>0</v>
      </c>
      <c r="O83" s="11"/>
      <c r="P83" s="11">
        <f>IF(Tabla152[[#This Row],[Posición4]]=0,0,0.975^(Tabla152[[#This Row],[Posición4]]-1)*3000)</f>
        <v>0</v>
      </c>
      <c r="Q83" s="11"/>
      <c r="R83" s="11">
        <f>IF(Tabla152[[#This Row],[Posición5]]=0,0,0.975^(Tabla152[[#This Row],[Posición5]]-1)*3000)</f>
        <v>0</v>
      </c>
      <c r="S83" s="11">
        <v>1</v>
      </c>
      <c r="T83" s="11">
        <f>IF(Tabla152[[#This Row],[Posición6]]=0,0,0.975^(Tabla152[[#This Row],[Posición6]]-1)*6000)</f>
        <v>6000</v>
      </c>
      <c r="U83" s="29">
        <f>SUM(Tabla152[[#This Row],[Puntaje]],Tabla152[[#This Row],[Puntaje2]],Tabla152[[#This Row],[Puntaje3]],Tabla152[[#This Row],[Puntaje4]],Tabla152[[#This Row],[puntaje5]],Tabla152[[#This Row],[Puntaje6]])</f>
        <v>8388.7065257121158</v>
      </c>
    </row>
    <row r="84" spans="1:21" ht="16" x14ac:dyDescent="0.2">
      <c r="A84" s="11"/>
      <c r="B84" s="13" t="s">
        <v>118</v>
      </c>
      <c r="C84" s="13" t="s">
        <v>119</v>
      </c>
      <c r="D84" s="11" t="s">
        <v>2</v>
      </c>
      <c r="E84" s="11" t="s">
        <v>206</v>
      </c>
      <c r="F84" s="9" t="s">
        <v>206</v>
      </c>
      <c r="G84" s="10">
        <v>29641</v>
      </c>
      <c r="H84" s="18" t="s">
        <v>309</v>
      </c>
      <c r="I84" s="16">
        <v>42</v>
      </c>
      <c r="J84" s="11">
        <f>IF(Tabla152[[#This Row],[Posicion 1]]=0,0,0.975^(Tabla152[[#This Row],[Posicion 1]]-1)*3000)</f>
        <v>1062.4548866720497</v>
      </c>
      <c r="K84" s="11"/>
      <c r="L84" s="11">
        <f>IF(Tabla152[[#This Row],[Posición2]]=0,0,0.975^(Tabla152[[#This Row],[Posición2]]-1)*3000)</f>
        <v>0</v>
      </c>
      <c r="M84" s="11">
        <v>2</v>
      </c>
      <c r="N84" s="11">
        <f>IF(Tabla152[[#This Row],[Posición3]]=0,0,0.975^(Tabla152[[#This Row],[Posición3]]-1)*3000)</f>
        <v>2925</v>
      </c>
      <c r="O84" s="11"/>
      <c r="P84" s="11">
        <f>IF(Tabla152[[#This Row],[Posición4]]=0,0,0.975^(Tabla152[[#This Row],[Posición4]]-1)*3000)</f>
        <v>0</v>
      </c>
      <c r="Q84" s="11"/>
      <c r="R84" s="11">
        <f>IF(Tabla152[[#This Row],[Posición5]]=0,0,0.975^(Tabla152[[#This Row],[Posición5]]-1)*3000)</f>
        <v>0</v>
      </c>
      <c r="S84" s="11"/>
      <c r="T84" s="11">
        <f>IF(Tabla152[[#This Row],[Posición6]]=0,0,0.975^(Tabla152[[#This Row],[Posición6]]-1)*6000)</f>
        <v>0</v>
      </c>
      <c r="U84" s="29">
        <f>SUM(Tabla152[[#This Row],[Puntaje]],Tabla152[[#This Row],[Puntaje2]],Tabla152[[#This Row],[Puntaje3]],Tabla152[[#This Row],[Puntaje4]],Tabla152[[#This Row],[puntaje5]],Tabla152[[#This Row],[Puntaje6]])</f>
        <v>3987.4548866720497</v>
      </c>
    </row>
    <row r="85" spans="1:21" ht="16" x14ac:dyDescent="0.2">
      <c r="A85" s="11"/>
      <c r="B85" s="13" t="s">
        <v>122</v>
      </c>
      <c r="C85" s="13" t="s">
        <v>147</v>
      </c>
      <c r="D85" s="11" t="s">
        <v>2</v>
      </c>
      <c r="E85" s="11" t="s">
        <v>107</v>
      </c>
      <c r="F85" s="9" t="s">
        <v>107</v>
      </c>
      <c r="G85" s="10">
        <v>30900</v>
      </c>
      <c r="H85" s="18" t="s">
        <v>309</v>
      </c>
      <c r="I85" s="16">
        <v>7</v>
      </c>
      <c r="J85" s="11">
        <f>IF(Tabla152[[#This Row],[Posicion 1]]=0,0,0.975^(Tabla152[[#This Row],[Posicion 1]]-1)*3000)</f>
        <v>2577.2049030761714</v>
      </c>
      <c r="K85" s="11"/>
      <c r="L85" s="11">
        <f>IF(Tabla152[[#This Row],[Posición2]]=0,0,0.975^(Tabla152[[#This Row],[Posición2]]-1)*3000)</f>
        <v>0</v>
      </c>
      <c r="M85" s="11"/>
      <c r="N85" s="11">
        <f>IF(Tabla152[[#This Row],[Posición3]]=0,0,0.975^(Tabla152[[#This Row],[Posición3]]-1)*3000)</f>
        <v>0</v>
      </c>
      <c r="O85" s="11"/>
      <c r="P85" s="11">
        <f>IF(Tabla152[[#This Row],[Posición4]]=0,0,0.975^(Tabla152[[#This Row],[Posición4]]-1)*3000)</f>
        <v>0</v>
      </c>
      <c r="Q85" s="11"/>
      <c r="R85" s="11">
        <f>IF(Tabla152[[#This Row],[Posición5]]=0,0,0.975^(Tabla152[[#This Row],[Posición5]]-1)*3000)</f>
        <v>0</v>
      </c>
      <c r="S85" s="11"/>
      <c r="T85" s="11">
        <f>IF(Tabla152[[#This Row],[Posición6]]=0,0,0.975^(Tabla152[[#This Row],[Posición6]]-1)*6000)</f>
        <v>0</v>
      </c>
      <c r="U85" s="29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86" spans="1:21" ht="16" x14ac:dyDescent="0.2">
      <c r="A86" s="11">
        <v>1</v>
      </c>
      <c r="B86" s="30" t="s">
        <v>117</v>
      </c>
      <c r="C86" s="30" t="s">
        <v>116</v>
      </c>
      <c r="D86" s="31" t="s">
        <v>2</v>
      </c>
      <c r="E86" s="31" t="s">
        <v>93</v>
      </c>
      <c r="F86" s="41" t="s">
        <v>93</v>
      </c>
      <c r="G86" s="33">
        <v>28823</v>
      </c>
      <c r="H86" s="39" t="s">
        <v>89</v>
      </c>
      <c r="I86" s="35">
        <v>11</v>
      </c>
      <c r="J86" s="31">
        <f>IF(Tabla152[[#This Row],[Posicion 1]]=0,0,0.975^(Tabla152[[#This Row],[Posicion 1]]-1)*3000)</f>
        <v>2328.9888625693125</v>
      </c>
      <c r="K86" s="31"/>
      <c r="L86" s="31">
        <f>IF(Tabla152[[#This Row],[Posición2]]=0,0,0.975^(Tabla152[[#This Row],[Posición2]]-1)*3000)</f>
        <v>0</v>
      </c>
      <c r="M86" s="31"/>
      <c r="N86" s="31">
        <f>IF(Tabla152[[#This Row],[Posición3]]=0,0,0.975^(Tabla152[[#This Row],[Posición3]]-1)*3000)</f>
        <v>0</v>
      </c>
      <c r="O86" s="31">
        <v>2</v>
      </c>
      <c r="P86" s="31">
        <f>IF(Tabla152[[#This Row],[Posición4]]=0,0,0.975^(Tabla152[[#This Row],[Posición4]]-1)*3000)</f>
        <v>2925</v>
      </c>
      <c r="Q86" s="31"/>
      <c r="R86" s="31">
        <f>IF(Tabla152[[#This Row],[Posición5]]=0,0,0.975^(Tabla152[[#This Row],[Posición5]]-1)*3000)</f>
        <v>0</v>
      </c>
      <c r="S86" s="31">
        <v>1</v>
      </c>
      <c r="T86" s="31">
        <f>IF(Tabla152[[#This Row],[Posición6]]=0,0,0.975^(Tabla152[[#This Row],[Posición6]]-1)*6000)</f>
        <v>6000</v>
      </c>
      <c r="U86" s="31">
        <f>SUM(Tabla152[[#This Row],[Puntaje]],Tabla152[[#This Row],[Puntaje2]],Tabla152[[#This Row],[Puntaje3]],Tabla152[[#This Row],[Puntaje4]],Tabla152[[#This Row],[puntaje5]],Tabla152[[#This Row],[Puntaje6]])</f>
        <v>11253.988862569313</v>
      </c>
    </row>
    <row r="87" spans="1:21" ht="16" x14ac:dyDescent="0.2">
      <c r="A87" s="11">
        <v>2</v>
      </c>
      <c r="B87" s="30" t="s">
        <v>108</v>
      </c>
      <c r="C87" s="30" t="s">
        <v>109</v>
      </c>
      <c r="D87" s="31" t="s">
        <v>2</v>
      </c>
      <c r="E87" s="31" t="s">
        <v>90</v>
      </c>
      <c r="F87" s="41" t="s">
        <v>90</v>
      </c>
      <c r="G87" s="33">
        <v>28700</v>
      </c>
      <c r="H87" s="39" t="s">
        <v>89</v>
      </c>
      <c r="I87" s="35">
        <v>14</v>
      </c>
      <c r="J87" s="31">
        <f>IF(Tabla152[[#This Row],[Posicion 1]]=0,0,0.975^(Tabla152[[#This Row],[Posicion 1]]-1)*3000)</f>
        <v>2158.6451615429537</v>
      </c>
      <c r="K87" s="44"/>
      <c r="L87" s="31">
        <f>IF(Tabla152[[#This Row],[Posición2]]=0,0,0.975^(Tabla152[[#This Row],[Posición2]]-1)*3000)</f>
        <v>0</v>
      </c>
      <c r="M87" s="31"/>
      <c r="N87" s="31">
        <f>IF(Tabla152[[#This Row],[Posición3]]=0,0,0.975^(Tabla152[[#This Row],[Posición3]]-1)*3000)</f>
        <v>0</v>
      </c>
      <c r="O87" s="31"/>
      <c r="P87" s="31">
        <f>IF(Tabla152[[#This Row],[Posición4]]=0,0,0.975^(Tabla152[[#This Row],[Posición4]]-1)*3000)</f>
        <v>0</v>
      </c>
      <c r="Q87" s="31"/>
      <c r="R87" s="31">
        <f>IF(Tabla152[[#This Row],[Posición5]]=0,0,0.975^(Tabla152[[#This Row],[Posición5]]-1)*3000)</f>
        <v>0</v>
      </c>
      <c r="S87" s="31">
        <v>2</v>
      </c>
      <c r="T87" s="31">
        <f>IF(Tabla152[[#This Row],[Posición6]]=0,0,0.975^(Tabla152[[#This Row],[Posición6]]-1)*6000)</f>
        <v>5850</v>
      </c>
      <c r="U87" s="31">
        <f>SUM(Tabla152[[#This Row],[Puntaje]],Tabla152[[#This Row],[Puntaje2]],Tabla152[[#This Row],[Puntaje3]],Tabla152[[#This Row],[Puntaje4]],Tabla152[[#This Row],[puntaje5]],Tabla152[[#This Row],[Puntaje6]])</f>
        <v>8008.6451615429542</v>
      </c>
    </row>
    <row r="88" spans="1:21" ht="16" x14ac:dyDescent="0.2">
      <c r="A88" s="11">
        <v>3</v>
      </c>
      <c r="B88" s="45" t="s">
        <v>157</v>
      </c>
      <c r="C88" s="46" t="s">
        <v>160</v>
      </c>
      <c r="D88" s="31" t="s">
        <v>2</v>
      </c>
      <c r="E88" s="31" t="s">
        <v>209</v>
      </c>
      <c r="F88" s="32" t="s">
        <v>209</v>
      </c>
      <c r="G88" s="33">
        <v>28297</v>
      </c>
      <c r="H88" s="39" t="s">
        <v>89</v>
      </c>
      <c r="I88" s="31"/>
      <c r="J88" s="31">
        <f>IF(Tabla152[[#This Row],[Posicion 1]]=0,0,0.975^(Tabla152[[#This Row],[Posicion 1]]-1)*3000)</f>
        <v>0</v>
      </c>
      <c r="K88" s="44">
        <v>1</v>
      </c>
      <c r="L88" s="31">
        <f>IF(Tabla152[[#This Row],[Posición2]]=0,0,0.975^(Tabla152[[#This Row],[Posición2]]-1)*3000)</f>
        <v>3000</v>
      </c>
      <c r="M88" s="31">
        <v>1</v>
      </c>
      <c r="N88" s="31">
        <f>IF(Tabla152[[#This Row],[Posición3]]=0,0,0.975^(Tabla152[[#This Row],[Posición3]]-1)*3000)</f>
        <v>3000</v>
      </c>
      <c r="O88" s="31"/>
      <c r="P88" s="31">
        <f>IF(Tabla152[[#This Row],[Posición4]]=0,0,0.975^(Tabla152[[#This Row],[Posición4]]-1)*3000)</f>
        <v>0</v>
      </c>
      <c r="Q88" s="31"/>
      <c r="R88" s="31">
        <f>IF(Tabla152[[#This Row],[Posición5]]=0,0,0.975^(Tabla152[[#This Row],[Posición5]]-1)*3000)</f>
        <v>0</v>
      </c>
      <c r="S88" s="31"/>
      <c r="T88" s="31">
        <f>IF(Tabla152[[#This Row],[Posición6]]=0,0,0.975^(Tabla152[[#This Row],[Posición6]]-1)*6000)</f>
        <v>0</v>
      </c>
      <c r="U88" s="31">
        <f>SUM(Tabla152[[#This Row],[Puntaje]],Tabla152[[#This Row],[Puntaje2]],Tabla152[[#This Row],[Puntaje3]],Tabla152[[#This Row],[Puntaje4]],Tabla152[[#This Row],[puntaje5]],Tabla152[[#This Row],[Puntaje6]])</f>
        <v>6000</v>
      </c>
    </row>
    <row r="89" spans="1:21" ht="16" x14ac:dyDescent="0.2">
      <c r="A89" s="11">
        <v>1</v>
      </c>
      <c r="B89" s="30" t="s">
        <v>113</v>
      </c>
      <c r="C89" s="30" t="s">
        <v>114</v>
      </c>
      <c r="D89" s="31" t="s">
        <v>2</v>
      </c>
      <c r="E89" s="31" t="s">
        <v>92</v>
      </c>
      <c r="F89" s="41" t="s">
        <v>92</v>
      </c>
      <c r="G89" s="33">
        <v>26963</v>
      </c>
      <c r="H89" s="39" t="s">
        <v>307</v>
      </c>
      <c r="I89" s="35">
        <v>28</v>
      </c>
      <c r="J89" s="31">
        <f>IF(Tabla152[[#This Row],[Posicion 1]]=0,0,0.975^(Tabla152[[#This Row],[Posicion 1]]-1)*3000)</f>
        <v>1514.4184033721615</v>
      </c>
      <c r="K89" s="31"/>
      <c r="L89" s="31">
        <f>IF(Tabla152[[#This Row],[Posición2]]=0,0,0.975^(Tabla152[[#This Row],[Posición2]]-1)*3000)</f>
        <v>0</v>
      </c>
      <c r="M89" s="31"/>
      <c r="N89" s="31">
        <f>IF(Tabla152[[#This Row],[Posición3]]=0,0,0.975^(Tabla152[[#This Row],[Posición3]]-1)*3000)</f>
        <v>0</v>
      </c>
      <c r="O89" s="31"/>
      <c r="P89" s="31">
        <f>IF(Tabla152[[#This Row],[Posición4]]=0,0,0.975^(Tabla152[[#This Row],[Posición4]]-1)*3000)</f>
        <v>0</v>
      </c>
      <c r="Q89" s="31"/>
      <c r="R89" s="31">
        <f>IF(Tabla152[[#This Row],[Posición5]]=0,0,0.975^(Tabla152[[#This Row],[Posición5]]-1)*3000)</f>
        <v>0</v>
      </c>
      <c r="S89" s="31">
        <v>2</v>
      </c>
      <c r="T89" s="31">
        <f>IF(Tabla152[[#This Row],[Posición6]]=0,0,0.975^(Tabla152[[#This Row],[Posición6]]-1)*6000)</f>
        <v>5850</v>
      </c>
      <c r="U89" s="31">
        <f>SUM(Tabla152[[#This Row],[Puntaje]],Tabla152[[#This Row],[Puntaje2]],Tabla152[[#This Row],[Puntaje3]],Tabla152[[#This Row],[Puntaje4]],Tabla152[[#This Row],[puntaje5]],Tabla152[[#This Row],[Puntaje6]])</f>
        <v>7364.4184033721613</v>
      </c>
    </row>
    <row r="90" spans="1:21" ht="16" x14ac:dyDescent="0.2">
      <c r="A90" s="11"/>
      <c r="B90" s="13" t="s">
        <v>110</v>
      </c>
      <c r="C90" s="13" t="s">
        <v>111</v>
      </c>
      <c r="D90" s="11" t="s">
        <v>2</v>
      </c>
      <c r="E90" s="11" t="s">
        <v>91</v>
      </c>
      <c r="F90" s="9" t="s">
        <v>91</v>
      </c>
      <c r="G90" s="10">
        <v>26535</v>
      </c>
      <c r="H90" s="18" t="s">
        <v>307</v>
      </c>
      <c r="I90" s="16">
        <v>21</v>
      </c>
      <c r="J90" s="11">
        <f>IF(Tabla152[[#This Row],[Posicion 1]]=0,0,0.975^(Tabla152[[#This Row],[Posicion 1]]-1)*3000)</f>
        <v>1808.0630406573005</v>
      </c>
      <c r="K90" s="25"/>
      <c r="L90" s="11">
        <f>IF(Tabla152[[#This Row],[Posición2]]=0,0,0.975^(Tabla152[[#This Row],[Posición2]]-1)*3000)</f>
        <v>0</v>
      </c>
      <c r="M90" s="11"/>
      <c r="N90" s="11">
        <f>IF(Tabla152[[#This Row],[Posición3]]=0,0,0.975^(Tabla152[[#This Row],[Posición3]]-1)*3000)</f>
        <v>0</v>
      </c>
      <c r="O90" s="11"/>
      <c r="P90" s="11">
        <f>IF(Tabla152[[#This Row],[Posición4]]=0,0,0.975^(Tabla152[[#This Row],[Posición4]]-1)*3000)</f>
        <v>0</v>
      </c>
      <c r="Q90" s="11"/>
      <c r="R90" s="11">
        <f>IF(Tabla152[[#This Row],[Posición5]]=0,0,0.975^(Tabla152[[#This Row],[Posición5]]-1)*3000)</f>
        <v>0</v>
      </c>
      <c r="S90" s="11"/>
      <c r="T90" s="11">
        <f>IF(Tabla152[[#This Row],[Posición6]]=0,0,0.975^(Tabla152[[#This Row],[Posición6]]-1)*6000)</f>
        <v>0</v>
      </c>
      <c r="U90" s="29">
        <f>SUM(Tabla152[[#This Row],[Puntaje]],Tabla152[[#This Row],[Puntaje2]],Tabla152[[#This Row],[Puntaje3]],Tabla152[[#This Row],[Puntaje4]],Tabla152[[#This Row],[puntaje5]],Tabla152[[#This Row],[Puntaje6]])</f>
        <v>1808.0630406573005</v>
      </c>
    </row>
    <row r="91" spans="1:21" x14ac:dyDescent="0.2">
      <c r="A91" s="11"/>
      <c r="B91" s="17" t="s">
        <v>182</v>
      </c>
      <c r="C91" s="17" t="s">
        <v>202</v>
      </c>
      <c r="D91" s="11" t="s">
        <v>2</v>
      </c>
      <c r="E91" s="11" t="s">
        <v>233</v>
      </c>
      <c r="F91" s="18" t="s">
        <v>233</v>
      </c>
      <c r="G91" s="10">
        <v>24578</v>
      </c>
      <c r="H91" s="18" t="s">
        <v>310</v>
      </c>
      <c r="I91" s="11"/>
      <c r="J91" s="11">
        <f>IF(Tabla152[[#This Row],[Posicion 1]]=0,0,0.975^(Tabla152[[#This Row],[Posicion 1]]-1)*3000)</f>
        <v>0</v>
      </c>
      <c r="K91" s="11"/>
      <c r="L91" s="11">
        <f>IF(Tabla152[[#This Row],[Posición2]]=0,0,0.975^(Tabla152[[#This Row],[Posición2]]-1)*3000)</f>
        <v>0</v>
      </c>
      <c r="M91" s="18">
        <v>1</v>
      </c>
      <c r="N91" s="11">
        <f>IF(Tabla152[[#This Row],[Posición3]]=0,0,0.975^(Tabla152[[#This Row],[Posición3]]-1)*3000)</f>
        <v>3000</v>
      </c>
      <c r="O91" s="11"/>
      <c r="P91" s="11">
        <f>IF(Tabla152[[#This Row],[Posición4]]=0,0,0.975^(Tabla152[[#This Row],[Posición4]]-1)*3000)</f>
        <v>0</v>
      </c>
      <c r="Q91" s="11"/>
      <c r="R91" s="11">
        <f>IF(Tabla152[[#This Row],[Posición5]]=0,0,0.975^(Tabla152[[#This Row],[Posición5]]-1)*3000)</f>
        <v>0</v>
      </c>
      <c r="S91" s="11"/>
      <c r="T91" s="11">
        <f>IF(Tabla152[[#This Row],[Posición6]]=0,0,0.975^(Tabla152[[#This Row],[Posición6]]-1)*6000)</f>
        <v>0</v>
      </c>
      <c r="U91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92" spans="1:21" x14ac:dyDescent="0.2">
      <c r="A92" s="11"/>
      <c r="B92" s="17" t="s">
        <v>251</v>
      </c>
      <c r="C92" s="17" t="s">
        <v>275</v>
      </c>
      <c r="D92" s="18" t="s">
        <v>2</v>
      </c>
      <c r="E92" s="11" t="s">
        <v>291</v>
      </c>
      <c r="F92" s="19" t="s">
        <v>291</v>
      </c>
      <c r="G92" s="20">
        <v>23204</v>
      </c>
      <c r="H92" s="18" t="s">
        <v>311</v>
      </c>
      <c r="I92" s="11"/>
      <c r="J92" s="11">
        <f>IF(Tabla152[[#This Row],[Posicion 1]]=0,0,0.975^(Tabla152[[#This Row],[Posicion 1]]-1)*3000)</f>
        <v>0</v>
      </c>
      <c r="K92" s="11"/>
      <c r="L92" s="11">
        <f>IF(Tabla152[[#This Row],[Posición2]]=0,0,0.975^(Tabla152[[#This Row],[Posición2]]-1)*3000)</f>
        <v>0</v>
      </c>
      <c r="M92" s="11"/>
      <c r="N92" s="11">
        <f>IF(Tabla152[[#This Row],[Posición3]]=0,0,0.975^(Tabla152[[#This Row],[Posición3]]-1)*3000)</f>
        <v>0</v>
      </c>
      <c r="O92" s="11"/>
      <c r="P92" s="11">
        <f>IF(Tabla152[[#This Row],[Posición4]]=0,0,0.975^(Tabla152[[#This Row],[Posición4]]-1)*3000)</f>
        <v>0</v>
      </c>
      <c r="Q92" s="11"/>
      <c r="R92" s="11">
        <f>IF(Tabla152[[#This Row],[Posición5]]=0,0,0.975^(Tabla152[[#This Row],[Posición5]]-1)*3000)</f>
        <v>0</v>
      </c>
      <c r="S92" s="18">
        <v>2</v>
      </c>
      <c r="T92" s="11">
        <f>IF(Tabla152[[#This Row],[Posición6]]=0,0,0.975^(Tabla152[[#This Row],[Posición6]]-1)*6000)</f>
        <v>5850</v>
      </c>
      <c r="U92" s="29">
        <f>SUM(Tabla152[[#This Row],[Puntaje]],Tabla152[[#This Row],[Puntaje2]],Tabla152[[#This Row],[Puntaje3]],Tabla152[[#This Row],[Puntaje4]],Tabla152[[#This Row],[puntaje5]],Tabla152[[#This Row],[Puntaje6]])</f>
        <v>5850</v>
      </c>
    </row>
    <row r="93" spans="1:21" x14ac:dyDescent="0.2">
      <c r="A93" s="11"/>
      <c r="B93" s="17" t="s">
        <v>60</v>
      </c>
      <c r="C93" s="17" t="s">
        <v>259</v>
      </c>
      <c r="D93" s="18" t="s">
        <v>2</v>
      </c>
      <c r="E93" s="11" t="s">
        <v>253</v>
      </c>
      <c r="F93" s="19" t="s">
        <v>253</v>
      </c>
      <c r="G93" s="20">
        <v>39778</v>
      </c>
      <c r="H93" s="18" t="s">
        <v>312</v>
      </c>
      <c r="I93" s="11"/>
      <c r="J93" s="11">
        <f>IF(Tabla152[[#This Row],[Posicion 1]]=0,0,0.975^(Tabla152[[#This Row],[Posicion 1]]-1)*3000)</f>
        <v>0</v>
      </c>
      <c r="K93" s="11"/>
      <c r="L93" s="11">
        <f>IF(Tabla152[[#This Row],[Posición2]]=0,0,0.975^(Tabla152[[#This Row],[Posición2]]-1)*3000)</f>
        <v>0</v>
      </c>
      <c r="M93" s="11"/>
      <c r="N93" s="11">
        <f>IF(Tabla152[[#This Row],[Posición3]]=0,0,0.975^(Tabla152[[#This Row],[Posición3]]-1)*3000)</f>
        <v>0</v>
      </c>
      <c r="O93" s="11"/>
      <c r="P93" s="11">
        <f>IF(Tabla152[[#This Row],[Posición4]]=0,0,0.975^(Tabla152[[#This Row],[Posición4]]-1)*3000)</f>
        <v>0</v>
      </c>
      <c r="Q93" s="11">
        <v>1</v>
      </c>
      <c r="R93" s="11">
        <f>IF(Tabla152[[#This Row],[Posición5]]=0,0,0.975^(Tabla152[[#This Row],[Posición5]]-1)*3000)</f>
        <v>3000</v>
      </c>
      <c r="S93" s="18">
        <v>2</v>
      </c>
      <c r="T93" s="11">
        <f>IF(Tabla152[[#This Row],[Posición6]]=0,0,0.975^(Tabla152[[#This Row],[Posición6]]-1)*6000)</f>
        <v>5850</v>
      </c>
      <c r="U93" s="29">
        <f>SUM(Tabla152[[#This Row],[Puntaje]],Tabla152[[#This Row],[Puntaje2]],Tabla152[[#This Row],[Puntaje3]],Tabla152[[#This Row],[Puntaje4]],Tabla152[[#This Row],[puntaje5]],Tabla152[[#This Row],[Puntaje6]])</f>
        <v>8850</v>
      </c>
    </row>
    <row r="94" spans="1:21" x14ac:dyDescent="0.2">
      <c r="A94" s="11"/>
      <c r="B94" s="17" t="s">
        <v>155</v>
      </c>
      <c r="C94" s="17" t="s">
        <v>191</v>
      </c>
      <c r="D94" s="11" t="s">
        <v>2</v>
      </c>
      <c r="E94" s="11" t="s">
        <v>223</v>
      </c>
      <c r="F94" s="18" t="s">
        <v>223</v>
      </c>
      <c r="G94" s="10">
        <v>39149</v>
      </c>
      <c r="H94" s="18" t="s">
        <v>312</v>
      </c>
      <c r="I94" s="11"/>
      <c r="J94" s="11">
        <f>IF(Tabla152[[#This Row],[Posicion 1]]=0,0,0.975^(Tabla152[[#This Row],[Posicion 1]]-1)*3000)</f>
        <v>0</v>
      </c>
      <c r="K94" s="11"/>
      <c r="L94" s="11">
        <f>IF(Tabla152[[#This Row],[Posición2]]=0,0,0.975^(Tabla152[[#This Row],[Posición2]]-1)*3000)</f>
        <v>0</v>
      </c>
      <c r="M94" s="18">
        <v>4</v>
      </c>
      <c r="N94" s="11">
        <f>IF(Tabla152[[#This Row],[Posición3]]=0,0,0.975^(Tabla152[[#This Row],[Posición3]]-1)*3000)</f>
        <v>2780.578125</v>
      </c>
      <c r="O94" s="11">
        <v>1</v>
      </c>
      <c r="P94" s="11">
        <f>IF(Tabla152[[#This Row],[Posición4]]=0,0,0.975^(Tabla152[[#This Row],[Posición4]]-1)*3000)</f>
        <v>3000</v>
      </c>
      <c r="Q94" s="11">
        <v>2</v>
      </c>
      <c r="R94" s="11">
        <f>IF(Tabla152[[#This Row],[Posición5]]=0,0,0.975^(Tabla152[[#This Row],[Posición5]]-1)*3000)</f>
        <v>2925</v>
      </c>
      <c r="S94" s="11"/>
      <c r="T94" s="11">
        <f>IF(Tabla152[[#This Row],[Posición6]]=0,0,0.975^(Tabla152[[#This Row],[Posición6]]-1)*6000)</f>
        <v>0</v>
      </c>
      <c r="U94" s="29">
        <f>SUM(Tabla152[[#This Row],[Puntaje]],Tabla152[[#This Row],[Puntaje2]],Tabla152[[#This Row],[Puntaje3]],Tabla152[[#This Row],[Puntaje4]],Tabla152[[#This Row],[puntaje5]],Tabla152[[#This Row],[Puntaje6]])</f>
        <v>8705.578125</v>
      </c>
    </row>
    <row r="95" spans="1:21" x14ac:dyDescent="0.2">
      <c r="A95" s="11"/>
      <c r="B95" s="17" t="s">
        <v>124</v>
      </c>
      <c r="C95" s="17" t="s">
        <v>258</v>
      </c>
      <c r="D95" s="18" t="s">
        <v>2</v>
      </c>
      <c r="E95" s="11" t="s">
        <v>279</v>
      </c>
      <c r="F95" s="19" t="s">
        <v>279</v>
      </c>
      <c r="G95" s="20">
        <v>39389</v>
      </c>
      <c r="H95" s="18" t="s">
        <v>312</v>
      </c>
      <c r="I95" s="11"/>
      <c r="J95" s="11">
        <f>IF(Tabla152[[#This Row],[Posicion 1]]=0,0,0.975^(Tabla152[[#This Row],[Posicion 1]]-1)*3000)</f>
        <v>0</v>
      </c>
      <c r="K95" s="11"/>
      <c r="L95" s="11">
        <f>IF(Tabla152[[#This Row],[Posición2]]=0,0,0.975^(Tabla152[[#This Row],[Posición2]]-1)*3000)</f>
        <v>0</v>
      </c>
      <c r="M95" s="11"/>
      <c r="N95" s="11">
        <f>IF(Tabla152[[#This Row],[Posición3]]=0,0,0.975^(Tabla152[[#This Row],[Posición3]]-1)*3000)</f>
        <v>0</v>
      </c>
      <c r="O95" s="11"/>
      <c r="P95" s="11">
        <f>IF(Tabla152[[#This Row],[Posición4]]=0,0,0.975^(Tabla152[[#This Row],[Posición4]]-1)*3000)</f>
        <v>0</v>
      </c>
      <c r="Q95" s="11"/>
      <c r="R95" s="11">
        <f>IF(Tabla152[[#This Row],[Posición5]]=0,0,0.975^(Tabla152[[#This Row],[Posición5]]-1)*3000)</f>
        <v>0</v>
      </c>
      <c r="S95" s="18">
        <v>1</v>
      </c>
      <c r="T95" s="11">
        <f>IF(Tabla152[[#This Row],[Posición6]]=0,0,0.975^(Tabla152[[#This Row],[Posición6]]-1)*6000)</f>
        <v>6000</v>
      </c>
      <c r="U95" s="29">
        <f>SUM(Tabla152[[#This Row],[Puntaje]],Tabla152[[#This Row],[Puntaje2]],Tabla152[[#This Row],[Puntaje3]],Tabla152[[#This Row],[Puntaje4]],Tabla152[[#This Row],[puntaje5]],Tabla152[[#This Row],[Puntaje6]])</f>
        <v>6000</v>
      </c>
    </row>
    <row r="96" spans="1:21" x14ac:dyDescent="0.2">
      <c r="A96" s="11"/>
      <c r="B96" s="17" t="s">
        <v>157</v>
      </c>
      <c r="C96" s="17" t="s">
        <v>260</v>
      </c>
      <c r="D96" s="18" t="s">
        <v>2</v>
      </c>
      <c r="E96" s="11" t="s">
        <v>280</v>
      </c>
      <c r="F96" s="19" t="s">
        <v>280</v>
      </c>
      <c r="G96" s="20">
        <v>39389</v>
      </c>
      <c r="H96" s="18" t="s">
        <v>312</v>
      </c>
      <c r="I96" s="11"/>
      <c r="J96" s="11">
        <f>IF(Tabla152[[#This Row],[Posicion 1]]=0,0,0.975^(Tabla152[[#This Row],[Posicion 1]]-1)*3000)</f>
        <v>0</v>
      </c>
      <c r="K96" s="11"/>
      <c r="L96" s="11">
        <f>IF(Tabla152[[#This Row],[Posición2]]=0,0,0.975^(Tabla152[[#This Row],[Posición2]]-1)*3000)</f>
        <v>0</v>
      </c>
      <c r="M96" s="11"/>
      <c r="N96" s="11">
        <f>IF(Tabla152[[#This Row],[Posición3]]=0,0,0.975^(Tabla152[[#This Row],[Posición3]]-1)*3000)</f>
        <v>0</v>
      </c>
      <c r="O96" s="11"/>
      <c r="P96" s="11">
        <f>IF(Tabla152[[#This Row],[Posición4]]=0,0,0.975^(Tabla152[[#This Row],[Posición4]]-1)*3000)</f>
        <v>0</v>
      </c>
      <c r="Q96" s="11"/>
      <c r="R96" s="11">
        <f>IF(Tabla152[[#This Row],[Posición5]]=0,0,0.975^(Tabla152[[#This Row],[Posición5]]-1)*3000)</f>
        <v>0</v>
      </c>
      <c r="S96" s="18">
        <v>5</v>
      </c>
      <c r="T96" s="11">
        <f>IF(Tabla152[[#This Row],[Posición6]]=0,0,0.975^(Tabla152[[#This Row],[Posición6]]-1)*6000)</f>
        <v>5422.1273437499995</v>
      </c>
      <c r="U96" s="29">
        <f>SUM(Tabla152[[#This Row],[Puntaje]],Tabla152[[#This Row],[Puntaje2]],Tabla152[[#This Row],[Puntaje3]],Tabla152[[#This Row],[Puntaje4]],Tabla152[[#This Row],[puntaje5]],Tabla152[[#This Row],[Puntaje6]])</f>
        <v>5422.1273437499995</v>
      </c>
    </row>
    <row r="97" spans="1:21" x14ac:dyDescent="0.2">
      <c r="A97" s="11"/>
      <c r="B97" s="17" t="s">
        <v>251</v>
      </c>
      <c r="C97" s="17" t="s">
        <v>261</v>
      </c>
      <c r="D97" s="18" t="s">
        <v>2</v>
      </c>
      <c r="E97" s="11" t="s">
        <v>281</v>
      </c>
      <c r="F97" s="19" t="s">
        <v>281</v>
      </c>
      <c r="G97" s="20">
        <v>39640</v>
      </c>
      <c r="H97" s="18" t="s">
        <v>312</v>
      </c>
      <c r="I97" s="11"/>
      <c r="J97" s="11">
        <f>IF(Tabla152[[#This Row],[Posicion 1]]=0,0,0.975^(Tabla152[[#This Row],[Posicion 1]]-1)*3000)</f>
        <v>0</v>
      </c>
      <c r="K97" s="11"/>
      <c r="L97" s="11">
        <f>IF(Tabla152[[#This Row],[Posición2]]=0,0,0.975^(Tabla152[[#This Row],[Posición2]]-1)*3000)</f>
        <v>0</v>
      </c>
      <c r="M97" s="11"/>
      <c r="N97" s="11">
        <f>IF(Tabla152[[#This Row],[Posición3]]=0,0,0.975^(Tabla152[[#This Row],[Posición3]]-1)*3000)</f>
        <v>0</v>
      </c>
      <c r="O97" s="11"/>
      <c r="P97" s="11">
        <f>IF(Tabla152[[#This Row],[Posición4]]=0,0,0.975^(Tabla152[[#This Row],[Posición4]]-1)*3000)</f>
        <v>0</v>
      </c>
      <c r="Q97" s="11"/>
      <c r="R97" s="11">
        <f>IF(Tabla152[[#This Row],[Posición5]]=0,0,0.975^(Tabla152[[#This Row],[Posición5]]-1)*3000)</f>
        <v>0</v>
      </c>
      <c r="S97" s="18">
        <v>6</v>
      </c>
      <c r="T97" s="11">
        <f>IF(Tabla152[[#This Row],[Posición6]]=0,0,0.975^(Tabla152[[#This Row],[Posición6]]-1)*6000)</f>
        <v>5286.5741601562495</v>
      </c>
      <c r="U97" s="29">
        <f>SUM(Tabla152[[#This Row],[Puntaje]],Tabla152[[#This Row],[Puntaje2]],Tabla152[[#This Row],[Puntaje3]],Tabla152[[#This Row],[Puntaje4]],Tabla152[[#This Row],[puntaje5]],Tabla152[[#This Row],[Puntaje6]])</f>
        <v>5286.5741601562495</v>
      </c>
    </row>
    <row r="98" spans="1:21" x14ac:dyDescent="0.2">
      <c r="A98" s="11"/>
      <c r="B98" s="17" t="s">
        <v>262</v>
      </c>
      <c r="C98" s="17" t="s">
        <v>263</v>
      </c>
      <c r="D98" s="18" t="s">
        <v>2</v>
      </c>
      <c r="E98" s="11" t="s">
        <v>282</v>
      </c>
      <c r="F98" s="19" t="s">
        <v>282</v>
      </c>
      <c r="G98" s="20">
        <v>40120</v>
      </c>
      <c r="H98" s="18" t="s">
        <v>312</v>
      </c>
      <c r="I98" s="11"/>
      <c r="J98" s="11">
        <f>IF(Tabla152[[#This Row],[Posicion 1]]=0,0,0.975^(Tabla152[[#This Row],[Posicion 1]]-1)*3000)</f>
        <v>0</v>
      </c>
      <c r="K98" s="11"/>
      <c r="L98" s="11">
        <f>IF(Tabla152[[#This Row],[Posición2]]=0,0,0.975^(Tabla152[[#This Row],[Posición2]]-1)*3000)</f>
        <v>0</v>
      </c>
      <c r="M98" s="11"/>
      <c r="N98" s="11">
        <f>IF(Tabla152[[#This Row],[Posición3]]=0,0,0.975^(Tabla152[[#This Row],[Posición3]]-1)*3000)</f>
        <v>0</v>
      </c>
      <c r="O98" s="11"/>
      <c r="P98" s="11">
        <f>IF(Tabla152[[#This Row],[Posición4]]=0,0,0.975^(Tabla152[[#This Row],[Posición4]]-1)*3000)</f>
        <v>0</v>
      </c>
      <c r="Q98" s="11"/>
      <c r="R98" s="11">
        <f>IF(Tabla152[[#This Row],[Posición5]]=0,0,0.975^(Tabla152[[#This Row],[Posición5]]-1)*3000)</f>
        <v>0</v>
      </c>
      <c r="S98" s="18">
        <v>11</v>
      </c>
      <c r="T98" s="11">
        <f>IF(Tabla152[[#This Row],[Posición6]]=0,0,0.975^(Tabla152[[#This Row],[Posición6]]-1)*6000)</f>
        <v>4657.9777251386249</v>
      </c>
      <c r="U98" s="29">
        <f>SUM(Tabla152[[#This Row],[Puntaje]],Tabla152[[#This Row],[Puntaje2]],Tabla152[[#This Row],[Puntaje3]],Tabla152[[#This Row],[Puntaje4]],Tabla152[[#This Row],[puntaje5]],Tabla152[[#This Row],[Puntaje6]])</f>
        <v>4657.9777251386249</v>
      </c>
    </row>
    <row r="99" spans="1:21" x14ac:dyDescent="0.2">
      <c r="A99" s="11"/>
      <c r="B99" s="17" t="s">
        <v>264</v>
      </c>
      <c r="C99" s="17" t="s">
        <v>265</v>
      </c>
      <c r="D99" s="18" t="s">
        <v>2</v>
      </c>
      <c r="E99" s="11" t="s">
        <v>283</v>
      </c>
      <c r="F99" s="19" t="s">
        <v>283</v>
      </c>
      <c r="G99" s="20">
        <v>39811</v>
      </c>
      <c r="H99" s="18" t="s">
        <v>312</v>
      </c>
      <c r="I99" s="11"/>
      <c r="J99" s="11">
        <f>IF(Tabla152[[#This Row],[Posicion 1]]=0,0,0.975^(Tabla152[[#This Row],[Posicion 1]]-1)*3000)</f>
        <v>0</v>
      </c>
      <c r="K99" s="11"/>
      <c r="L99" s="11">
        <f>IF(Tabla152[[#This Row],[Posición2]]=0,0,0.975^(Tabla152[[#This Row],[Posición2]]-1)*3000)</f>
        <v>0</v>
      </c>
      <c r="M99" s="11"/>
      <c r="N99" s="11">
        <f>IF(Tabla152[[#This Row],[Posición3]]=0,0,0.975^(Tabla152[[#This Row],[Posición3]]-1)*3000)</f>
        <v>0</v>
      </c>
      <c r="O99" s="11"/>
      <c r="P99" s="11">
        <f>IF(Tabla152[[#This Row],[Posición4]]=0,0,0.975^(Tabla152[[#This Row],[Posición4]]-1)*3000)</f>
        <v>0</v>
      </c>
      <c r="Q99" s="11"/>
      <c r="R99" s="11">
        <f>IF(Tabla152[[#This Row],[Posición5]]=0,0,0.975^(Tabla152[[#This Row],[Posición5]]-1)*3000)</f>
        <v>0</v>
      </c>
      <c r="S99" s="18">
        <v>17</v>
      </c>
      <c r="T99" s="11">
        <f>IF(Tabla152[[#This Row],[Posición6]]=0,0,0.975^(Tabla152[[#This Row],[Posición6]]-1)*6000)</f>
        <v>4001.5210105489523</v>
      </c>
      <c r="U99" s="29">
        <f>SUM(Tabla152[[#This Row],[Puntaje]],Tabla152[[#This Row],[Puntaje2]],Tabla152[[#This Row],[Puntaje3]],Tabla152[[#This Row],[Puntaje4]],Tabla152[[#This Row],[puntaje5]],Tabla152[[#This Row],[Puntaje6]])</f>
        <v>4001.5210105489523</v>
      </c>
    </row>
    <row r="100" spans="1:21" x14ac:dyDescent="0.2">
      <c r="A100" s="11"/>
      <c r="B100" s="17" t="s">
        <v>175</v>
      </c>
      <c r="C100" s="17" t="s">
        <v>190</v>
      </c>
      <c r="D100" s="11" t="s">
        <v>2</v>
      </c>
      <c r="E100" s="11" t="s">
        <v>221</v>
      </c>
      <c r="F100" s="18" t="s">
        <v>221</v>
      </c>
      <c r="G100" s="10">
        <v>39708</v>
      </c>
      <c r="H100" s="18" t="s">
        <v>312</v>
      </c>
      <c r="I100" s="11"/>
      <c r="J100" s="11">
        <f>IF(Tabla152[[#This Row],[Posicion 1]]=0,0,0.975^(Tabla152[[#This Row],[Posicion 1]]-1)*3000)</f>
        <v>0</v>
      </c>
      <c r="K100" s="11"/>
      <c r="L100" s="11">
        <f>IF(Tabla152[[#This Row],[Posición2]]=0,0,0.975^(Tabla152[[#This Row],[Posición2]]-1)*3000)</f>
        <v>0</v>
      </c>
      <c r="M100" s="18">
        <v>1</v>
      </c>
      <c r="N100" s="11">
        <f>IF(Tabla152[[#This Row],[Posición3]]=0,0,0.975^(Tabla152[[#This Row],[Posición3]]-1)*3000)</f>
        <v>3000</v>
      </c>
      <c r="O100" s="11"/>
      <c r="P100" s="11">
        <f>IF(Tabla152[[#This Row],[Posición4]]=0,0,0.975^(Tabla152[[#This Row],[Posición4]]-1)*3000)</f>
        <v>0</v>
      </c>
      <c r="Q100" s="11"/>
      <c r="R100" s="11">
        <f>IF(Tabla152[[#This Row],[Posición5]]=0,0,0.975^(Tabla152[[#This Row],[Posición5]]-1)*3000)</f>
        <v>0</v>
      </c>
      <c r="S100" s="11"/>
      <c r="T100" s="11">
        <f>IF(Tabla152[[#This Row],[Posición6]]=0,0,0.975^(Tabla152[[#This Row],[Posición6]]-1)*6000)</f>
        <v>0</v>
      </c>
      <c r="U100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101" spans="1:21" x14ac:dyDescent="0.2">
      <c r="A101" s="11"/>
      <c r="B101" s="17" t="s">
        <v>170</v>
      </c>
      <c r="C101" s="17" t="s">
        <v>67</v>
      </c>
      <c r="D101" s="11" t="s">
        <v>2</v>
      </c>
      <c r="E101" s="11" t="s">
        <v>222</v>
      </c>
      <c r="F101" s="18" t="s">
        <v>222</v>
      </c>
      <c r="G101" s="10">
        <v>39488</v>
      </c>
      <c r="H101" s="18" t="s">
        <v>312</v>
      </c>
      <c r="I101" s="11"/>
      <c r="J101" s="11">
        <f>IF(Tabla152[[#This Row],[Posicion 1]]=0,0,0.975^(Tabla152[[#This Row],[Posicion 1]]-1)*3000)</f>
        <v>0</v>
      </c>
      <c r="K101" s="11"/>
      <c r="L101" s="11">
        <f>IF(Tabla152[[#This Row],[Posición2]]=0,0,0.975^(Tabla152[[#This Row],[Posición2]]-1)*3000)</f>
        <v>0</v>
      </c>
      <c r="M101" s="18">
        <v>2</v>
      </c>
      <c r="N101" s="11">
        <f>IF(Tabla152[[#This Row],[Posición3]]=0,0,0.975^(Tabla152[[#This Row],[Posición3]]-1)*3000)</f>
        <v>2925</v>
      </c>
      <c r="O101" s="11"/>
      <c r="P101" s="11">
        <f>IF(Tabla152[[#This Row],[Posición4]]=0,0,0.975^(Tabla152[[#This Row],[Posición4]]-1)*3000)</f>
        <v>0</v>
      </c>
      <c r="Q101" s="11"/>
      <c r="R101" s="11">
        <f>IF(Tabla152[[#This Row],[Posición5]]=0,0,0.975^(Tabla152[[#This Row],[Posición5]]-1)*3000)</f>
        <v>0</v>
      </c>
      <c r="S101" s="11"/>
      <c r="T101" s="11">
        <f>IF(Tabla152[[#This Row],[Posición6]]=0,0,0.975^(Tabla152[[#This Row],[Posición6]]-1)*6000)</f>
        <v>0</v>
      </c>
      <c r="U101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102" spans="1:21" x14ac:dyDescent="0.2">
      <c r="F102" s="12"/>
    </row>
  </sheetData>
  <mergeCells count="7">
    <mergeCell ref="B1:U1"/>
    <mergeCell ref="I2:J2"/>
    <mergeCell ref="K2:L2"/>
    <mergeCell ref="M2:N2"/>
    <mergeCell ref="O2:P2"/>
    <mergeCell ref="Q2:R2"/>
    <mergeCell ref="S2:T2"/>
  </mergeCells>
  <phoneticPr fontId="10" type="noConversion"/>
  <conditionalFormatting sqref="F1:F1048576">
    <cfRule type="duplicateValues" dxfId="0" priority="1"/>
  </conditionalFormatting>
  <pageMargins left="1" right="1" top="1" bottom="1" header="0.5" footer="0.5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 Triatlón Masculino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Svane</dc:creator>
  <cp:lastModifiedBy>Microsoft Office User</cp:lastModifiedBy>
  <cp:lastPrinted>2023-09-26T13:01:05Z</cp:lastPrinted>
  <dcterms:created xsi:type="dcterms:W3CDTF">2020-01-13T14:08:52Z</dcterms:created>
  <dcterms:modified xsi:type="dcterms:W3CDTF">2024-12-06T11:52:28Z</dcterms:modified>
</cp:coreProperties>
</file>